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370" windowHeight="10080"/>
  </bookViews>
  <sheets>
    <sheet name="CALCULATOR" sheetId="1" r:id="rId1"/>
    <sheet name="BUDGET TOOL" sheetId="2" r:id="rId2"/>
  </sheets>
  <definedNames>
    <definedName name="_xlnm.Print_Area" localSheetId="0">CALCULATOR!$A$1:$O$41</definedName>
  </definedNames>
  <calcPr calcId="125725"/>
</workbook>
</file>

<file path=xl/calcChain.xml><?xml version="1.0" encoding="utf-8"?>
<calcChain xmlns="http://schemas.openxmlformats.org/spreadsheetml/2006/main">
  <c r="M68" i="2"/>
  <c r="L68"/>
  <c r="K68"/>
  <c r="J68"/>
  <c r="I68"/>
  <c r="H68"/>
  <c r="G68"/>
  <c r="F68"/>
  <c r="E68"/>
  <c r="D68"/>
  <c r="C68"/>
  <c r="B68"/>
  <c r="M64"/>
  <c r="L64"/>
  <c r="K64"/>
  <c r="J64"/>
  <c r="I64"/>
  <c r="H64"/>
  <c r="G64"/>
  <c r="F64"/>
  <c r="E64"/>
  <c r="D64"/>
  <c r="C64"/>
  <c r="B64"/>
  <c r="M55"/>
  <c r="L55"/>
  <c r="K55"/>
  <c r="J55"/>
  <c r="I55"/>
  <c r="H55"/>
  <c r="G55"/>
  <c r="F55"/>
  <c r="E55"/>
  <c r="D55"/>
  <c r="C55"/>
  <c r="B55"/>
  <c r="M47"/>
  <c r="L47"/>
  <c r="K47"/>
  <c r="J47"/>
  <c r="I47"/>
  <c r="H47"/>
  <c r="G47"/>
  <c r="F47"/>
  <c r="E47"/>
  <c r="D47"/>
  <c r="C47"/>
  <c r="B47"/>
  <c r="M40"/>
  <c r="L40"/>
  <c r="K40"/>
  <c r="J40"/>
  <c r="I40"/>
  <c r="H40"/>
  <c r="G40"/>
  <c r="F40"/>
  <c r="E40"/>
  <c r="D40"/>
  <c r="C40"/>
  <c r="B40"/>
  <c r="M34"/>
  <c r="L34"/>
  <c r="K34"/>
  <c r="J34"/>
  <c r="I34"/>
  <c r="H34"/>
  <c r="G34"/>
  <c r="F34"/>
  <c r="E34"/>
  <c r="D34"/>
  <c r="C34"/>
  <c r="B34"/>
  <c r="M29"/>
  <c r="L29"/>
  <c r="K29"/>
  <c r="J29"/>
  <c r="I29"/>
  <c r="H29"/>
  <c r="G29"/>
  <c r="F29"/>
  <c r="E29"/>
  <c r="D29"/>
  <c r="C29"/>
  <c r="B29"/>
  <c r="M22"/>
  <c r="L22"/>
  <c r="K22"/>
  <c r="J22"/>
  <c r="I22"/>
  <c r="H22"/>
  <c r="G22"/>
  <c r="F22"/>
  <c r="E22"/>
  <c r="D22"/>
  <c r="C22"/>
  <c r="B22"/>
  <c r="M11"/>
  <c r="M2" s="1"/>
  <c r="L11"/>
  <c r="K11"/>
  <c r="K2" s="1"/>
  <c r="J11"/>
  <c r="I11"/>
  <c r="I2" s="1"/>
  <c r="H11"/>
  <c r="G11"/>
  <c r="G2" s="1"/>
  <c r="F11"/>
  <c r="E11"/>
  <c r="E2" s="1"/>
  <c r="D11"/>
  <c r="C11"/>
  <c r="C2" s="1"/>
  <c r="B11"/>
  <c r="B2" s="1"/>
  <c r="M3"/>
  <c r="L3"/>
  <c r="K3"/>
  <c r="J3"/>
  <c r="I3"/>
  <c r="H3"/>
  <c r="G3"/>
  <c r="F3"/>
  <c r="E3"/>
  <c r="D3"/>
  <c r="C3"/>
  <c r="L2"/>
  <c r="L4" s="1"/>
  <c r="J2"/>
  <c r="J4" s="1"/>
  <c r="H2"/>
  <c r="H4" s="1"/>
  <c r="F2"/>
  <c r="F4" s="1"/>
  <c r="D2"/>
  <c r="D4" s="1"/>
  <c r="K4" l="1"/>
  <c r="C4"/>
  <c r="E4"/>
  <c r="G4"/>
  <c r="I4"/>
  <c r="M4"/>
  <c r="B3"/>
  <c r="N3" s="1"/>
  <c r="B4"/>
  <c r="N4" s="1"/>
  <c r="N2"/>
  <c r="N35" i="1" l="1"/>
  <c r="C7"/>
  <c r="D7" s="1"/>
  <c r="B7"/>
  <c r="A7"/>
  <c r="A8" s="1"/>
  <c r="F3"/>
  <c r="C3"/>
  <c r="B8" l="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C8"/>
  <c r="C9" s="1"/>
  <c r="C10" s="1"/>
  <c r="C11" s="1"/>
  <c r="C12" s="1"/>
  <c r="C13" s="1"/>
  <c r="C14" s="1"/>
  <c r="C15" s="1"/>
  <c r="C16" s="1"/>
  <c r="C17" s="1"/>
  <c r="C18" s="1"/>
  <c r="C19" s="1"/>
  <c r="C20" s="1"/>
  <c r="C21" s="1"/>
  <c r="C22" s="1"/>
  <c r="C23" s="1"/>
  <c r="C24" s="1"/>
  <c r="C25" s="1"/>
  <c r="C26" s="1"/>
  <c r="C27" s="1"/>
  <c r="C28" s="1"/>
  <c r="C29" s="1"/>
  <c r="C30" s="1"/>
  <c r="C31" s="1"/>
  <c r="C32" s="1"/>
  <c r="C33" s="1"/>
  <c r="C34" s="1"/>
  <c r="C35" s="1"/>
  <c r="C36" s="1"/>
  <c r="C37" s="1"/>
  <c r="C38" s="1"/>
  <c r="C39" s="1"/>
  <c r="C40" s="1"/>
  <c r="C41" s="1"/>
  <c r="A9"/>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D8" l="1"/>
  <c r="D9"/>
  <c r="D10" l="1"/>
  <c r="D11" l="1"/>
  <c r="D12" l="1"/>
  <c r="D13" l="1"/>
  <c r="D14" l="1"/>
  <c r="D15" l="1"/>
  <c r="D16" l="1"/>
  <c r="D17" l="1"/>
  <c r="F32" s="1"/>
  <c r="D18" l="1"/>
  <c r="F33" s="1"/>
  <c r="D19" l="1"/>
  <c r="D20" l="1"/>
  <c r="D21" l="1"/>
  <c r="D22" l="1"/>
  <c r="D23" l="1"/>
  <c r="D24" l="1"/>
  <c r="D25" l="1"/>
  <c r="D26" l="1"/>
  <c r="D27" l="1"/>
  <c r="D28" l="1"/>
  <c r="D29" l="1"/>
  <c r="D30" l="1"/>
  <c r="D31" l="1"/>
  <c r="D32" l="1"/>
  <c r="D33" l="1"/>
  <c r="D34" l="1"/>
  <c r="D35" l="1"/>
  <c r="D36" l="1"/>
  <c r="D37" l="1"/>
  <c r="D38" l="1"/>
  <c r="D39" l="1"/>
  <c r="D41" l="1"/>
  <c r="D40"/>
</calcChain>
</file>

<file path=xl/comments1.xml><?xml version="1.0" encoding="utf-8"?>
<comments xmlns="http://schemas.openxmlformats.org/spreadsheetml/2006/main">
  <authors>
    <author>Bob Adams</author>
  </authors>
  <commentList>
    <comment ref="C2" authorId="0">
      <text>
        <r>
          <rPr>
            <sz val="10"/>
            <color indexed="81"/>
            <rFont val="Tahoma"/>
            <family val="2"/>
          </rPr>
          <t xml:space="preserve">4.5% is a recommended withdrawal rate.  If the monthly payments are decreasing and will result in insuficient monthly payments for your life style before the end of your life expectancy, reduce the withdrawal rate and/or save more to increase the value of the portfolio.
</t>
        </r>
      </text>
    </comment>
    <comment ref="F2" authorId="0">
      <text>
        <r>
          <rPr>
            <sz val="9"/>
            <color indexed="81"/>
            <rFont val="Tahoma"/>
            <family val="2"/>
          </rPr>
          <t xml:space="preserve">The average long term inflation rate is 3%.  Use the Inflation Rate link to study more recent trends.
</t>
        </r>
      </text>
    </comment>
    <comment ref="O2" authorId="0">
      <text>
        <r>
          <rPr>
            <sz val="9"/>
            <color indexed="81"/>
            <rFont val="Tahoma"/>
            <family val="2"/>
          </rPr>
          <t>For an experienced investor 8% is probably the miximum one should expect.  Investors in an income portfolio should expect less--perhaps 4-5%.
An inexperienced investor might want to invest in an low cost index fund.  Annual fee should be less than 0.1%.  Based on historical averages the return should be in the 8% range.</t>
        </r>
      </text>
    </comment>
    <comment ref="D7" authorId="0">
      <text>
        <r>
          <rPr>
            <sz val="10"/>
            <color indexed="81"/>
            <rFont val="Tahoma"/>
            <family val="2"/>
          </rPr>
          <t>This column represents the dollar amount of each monthly payment--adjusted for inflation.  See the graph to observe the direction and take action if necessary.</t>
        </r>
        <r>
          <rPr>
            <sz val="9"/>
            <color indexed="81"/>
            <rFont val="Tahoma"/>
            <family val="2"/>
          </rPr>
          <t xml:space="preserve">
Look at your longevity age and see if the amount will be sufficient for you to live comfortably.  Add to that amount Social Security and other income expected at that time.
Use the Social Security calculator link "SS Calculator" to determine what amount you will receive.  
The amount you receive from Social Security increases 8% each year you delay from when eligible up through age 70.  If you don't need it, it's wise to delay.  </t>
        </r>
        <r>
          <rPr>
            <i/>
            <sz val="9"/>
            <color indexed="81"/>
            <rFont val="Tahoma"/>
            <family val="2"/>
          </rPr>
          <t xml:space="preserve">Be aware you need to sign up for Medicare at your retirement age however or penalties will apply.  </t>
        </r>
      </text>
    </comment>
  </commentList>
</comments>
</file>

<file path=xl/sharedStrings.xml><?xml version="1.0" encoding="utf-8"?>
<sst xmlns="http://schemas.openxmlformats.org/spreadsheetml/2006/main" count="123" uniqueCount="78">
  <si>
    <t>Age</t>
  </si>
  <si>
    <t>Balance</t>
  </si>
  <si>
    <t xml:space="preserve">Inflation will reduce the buying power of your portfolio.  </t>
  </si>
  <si>
    <t>Age you will retire:</t>
  </si>
  <si>
    <t>Portfolio value at retirement :</t>
  </si>
  <si>
    <t>3. Enter the age at which you will retire</t>
  </si>
  <si>
    <t>2. Enter the etimated rate of inflation.  The long term average is 3%</t>
  </si>
  <si>
    <t xml:space="preserve">At the inflation rate you have choosen, the buying power will be reduced by half in </t>
  </si>
  <si>
    <t>Monthly $$</t>
  </si>
  <si>
    <t>paid to you</t>
  </si>
  <si>
    <t xml:space="preserve">Estimated Portfolio Growth Rate: </t>
  </si>
  <si>
    <t xml:space="preserve">years. </t>
  </si>
  <si>
    <t>Inflation</t>
  </si>
  <si>
    <t xml:space="preserve">Including   </t>
  </si>
  <si>
    <t>1. Enter the rate at which you will withdraw money from the portfolio.  No more than 4.5% is recommended.</t>
  </si>
  <si>
    <t>4. Enter the projected portfolio growth rate of your portfolio.</t>
  </si>
  <si>
    <t>Janurary</t>
  </si>
  <si>
    <t>Feburary</t>
  </si>
  <si>
    <t>March</t>
  </si>
  <si>
    <t>April</t>
  </si>
  <si>
    <t>May</t>
  </si>
  <si>
    <t>June</t>
  </si>
  <si>
    <t>July</t>
  </si>
  <si>
    <t>August</t>
  </si>
  <si>
    <t>September</t>
  </si>
  <si>
    <t>October</t>
  </si>
  <si>
    <t>November</t>
  </si>
  <si>
    <t>December</t>
  </si>
  <si>
    <t>Ann Total</t>
  </si>
  <si>
    <t>Actual Income</t>
  </si>
  <si>
    <t>Actual Cost</t>
  </si>
  <si>
    <t>Actual Balance</t>
  </si>
  <si>
    <t>Actual</t>
  </si>
  <si>
    <t>Monthly Income</t>
  </si>
  <si>
    <t>Income 1</t>
  </si>
  <si>
    <t>Income 2</t>
  </si>
  <si>
    <t>Other</t>
  </si>
  <si>
    <t>Total</t>
  </si>
  <si>
    <t>Housing</t>
  </si>
  <si>
    <t>Electricity</t>
  </si>
  <si>
    <t>Heat</t>
  </si>
  <si>
    <t>Phone</t>
  </si>
  <si>
    <t>Water/Utilities</t>
  </si>
  <si>
    <t>Cable &amp; Internet</t>
  </si>
  <si>
    <t>Maintenance</t>
  </si>
  <si>
    <t>Insurance</t>
  </si>
  <si>
    <t>Transportation</t>
  </si>
  <si>
    <t>Vehicle Payment</t>
  </si>
  <si>
    <t>Fuel</t>
  </si>
  <si>
    <t>Food</t>
  </si>
  <si>
    <t>Groceries</t>
  </si>
  <si>
    <t>Dining Out</t>
  </si>
  <si>
    <t>Loans</t>
  </si>
  <si>
    <t>Personal</t>
  </si>
  <si>
    <t>Credit Card</t>
  </si>
  <si>
    <t>Entertainment</t>
  </si>
  <si>
    <t>Video/DVD</t>
  </si>
  <si>
    <t>Movies</t>
  </si>
  <si>
    <t>Sporting Events</t>
  </si>
  <si>
    <t>Live Theater</t>
  </si>
  <si>
    <t>Personal Care</t>
  </si>
  <si>
    <t>Medical</t>
  </si>
  <si>
    <t>Hair/nails</t>
  </si>
  <si>
    <t>Beauty</t>
  </si>
  <si>
    <t>Clothing</t>
  </si>
  <si>
    <t>Fitness</t>
  </si>
  <si>
    <t>School Tuition</t>
  </si>
  <si>
    <t>Supplies</t>
  </si>
  <si>
    <t>Lunch Money</t>
  </si>
  <si>
    <t>Toys/games</t>
  </si>
  <si>
    <t>Pets</t>
  </si>
  <si>
    <t>Rent/Mortgage</t>
  </si>
  <si>
    <t>Children/Dependents</t>
  </si>
  <si>
    <t>HOW LONG WILL MY MONEY LAST CALCULATOR AND HOW MUCH WILL I NEED -- Adjusted for inflation</t>
  </si>
  <si>
    <t>Withdrawal rate:</t>
  </si>
  <si>
    <t xml:space="preserve">Inflation rate: </t>
  </si>
  <si>
    <t>Portfolio</t>
  </si>
  <si>
    <t>version 1.11</t>
  </si>
</sst>
</file>

<file path=xl/styles.xml><?xml version="1.0" encoding="utf-8"?>
<styleSheet xmlns="http://schemas.openxmlformats.org/spreadsheetml/2006/main">
  <numFmts count="7">
    <numFmt numFmtId="5" formatCode="&quot;$&quot;#,##0_);\(&quot;$&quot;#,##0\)"/>
    <numFmt numFmtId="43" formatCode="_(* #,##0.00_);_(* \(#,##0.00\);_(* &quot;-&quot;??_);_(@_)"/>
    <numFmt numFmtId="164" formatCode="_(* #,##0_);_(* \(#,##0\);_(* &quot;-&quot;??_);_(@_)"/>
    <numFmt numFmtId="165" formatCode="&quot;$&quot;#,##0"/>
    <numFmt numFmtId="166" formatCode="0.0%"/>
    <numFmt numFmtId="167" formatCode="0.000%"/>
    <numFmt numFmtId="168" formatCode="_(* #,##0.000_);_(* \(#,##0.000\);_(* &quot;-&quot;???_);_(@_)"/>
  </numFmts>
  <fonts count="31">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rgb="FF00B050"/>
      <name val="Calibri"/>
      <family val="2"/>
      <scheme val="minor"/>
    </font>
    <font>
      <b/>
      <sz val="10"/>
      <color theme="0"/>
      <name val="Calibri"/>
      <family val="2"/>
      <scheme val="minor"/>
    </font>
    <font>
      <sz val="10"/>
      <color theme="0"/>
      <name val="Calibri"/>
      <family val="2"/>
      <scheme val="minor"/>
    </font>
    <font>
      <b/>
      <sz val="11"/>
      <color theme="1"/>
      <name val="Calibri"/>
      <family val="2"/>
      <scheme val="minor"/>
    </font>
    <font>
      <sz val="10"/>
      <name val="Calibri"/>
      <family val="2"/>
      <scheme val="minor"/>
    </font>
    <font>
      <b/>
      <sz val="10"/>
      <name val="Calibri"/>
      <family val="2"/>
      <scheme val="minor"/>
    </font>
    <font>
      <b/>
      <sz val="11"/>
      <name val="Calibri"/>
      <family val="2"/>
      <scheme val="minor"/>
    </font>
    <font>
      <u/>
      <sz val="11"/>
      <color theme="10"/>
      <name val="Calibri"/>
      <family val="2"/>
    </font>
    <font>
      <b/>
      <sz val="12"/>
      <color theme="1"/>
      <name val="Calibri"/>
      <family val="2"/>
      <scheme val="minor"/>
    </font>
    <font>
      <sz val="9"/>
      <color theme="9" tint="-0.249977111117893"/>
      <name val="Arial Narrow"/>
      <family val="2"/>
    </font>
    <font>
      <sz val="11"/>
      <color indexed="13"/>
      <name val="Calibri"/>
      <family val="2"/>
    </font>
    <font>
      <sz val="10"/>
      <color indexed="13"/>
      <name val="Calibri"/>
      <family val="2"/>
    </font>
    <font>
      <sz val="10"/>
      <color indexed="9"/>
      <name val="Arial Narrow"/>
      <family val="2"/>
    </font>
    <font>
      <sz val="10"/>
      <color indexed="9"/>
      <name val="Calibri"/>
      <family val="2"/>
    </font>
    <font>
      <sz val="10"/>
      <name val="Calibri"/>
      <family val="2"/>
    </font>
    <font>
      <sz val="10"/>
      <color indexed="8"/>
      <name val="Eras Medium ITC"/>
      <family val="2"/>
    </font>
    <font>
      <b/>
      <sz val="10"/>
      <name val="Calibri"/>
      <family val="2"/>
    </font>
    <font>
      <sz val="10"/>
      <color indexed="8"/>
      <name val="Calibri"/>
      <family val="2"/>
    </font>
    <font>
      <i/>
      <sz val="10"/>
      <color indexed="8"/>
      <name val="Calibri"/>
      <family val="2"/>
    </font>
    <font>
      <b/>
      <sz val="10"/>
      <color rgb="FFFF0000"/>
      <name val="Calibri"/>
      <family val="2"/>
      <scheme val="minor"/>
    </font>
    <font>
      <sz val="10"/>
      <color theme="0" tint="-0.34998626667073579"/>
      <name val="Calibri"/>
      <family val="2"/>
      <scheme val="minor"/>
    </font>
    <font>
      <sz val="9"/>
      <color indexed="81"/>
      <name val="Tahoma"/>
      <family val="2"/>
    </font>
    <font>
      <sz val="10"/>
      <color indexed="81"/>
      <name val="Tahoma"/>
      <family val="2"/>
    </font>
    <font>
      <i/>
      <sz val="9"/>
      <color indexed="81"/>
      <name val="Tahoma"/>
      <family val="2"/>
    </font>
  </fonts>
  <fills count="7">
    <fill>
      <patternFill patternType="none"/>
    </fill>
    <fill>
      <patternFill patternType="gray125"/>
    </fill>
    <fill>
      <patternFill patternType="solid">
        <fgColor rgb="FFFFFF00"/>
        <bgColor indexed="64"/>
      </patternFill>
    </fill>
    <fill>
      <patternFill patternType="solid">
        <fgColor indexed="11"/>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top/>
      <bottom style="thin">
        <color indexed="8"/>
      </bottom>
      <diagonal/>
    </border>
    <border>
      <left style="thin">
        <color indexed="64"/>
      </left>
      <right style="thin">
        <color indexed="8"/>
      </right>
      <top/>
      <bottom style="thin">
        <color indexed="8"/>
      </bottom>
      <diagonal/>
    </border>
    <border>
      <left style="thin">
        <color indexed="64"/>
      </left>
      <right/>
      <top/>
      <bottom/>
      <diagonal/>
    </border>
  </borders>
  <cellStyleXfs count="4">
    <xf numFmtId="0" fontId="0" fillId="0" borderId="0"/>
    <xf numFmtId="43" fontId="4" fillId="0" borderId="0" applyFont="0" applyFill="0" applyBorder="0" applyAlignment="0" applyProtection="0"/>
    <xf numFmtId="9" fontId="4" fillId="0" borderId="0" applyFont="0" applyFill="0" applyBorder="0" applyAlignment="0" applyProtection="0"/>
    <xf numFmtId="0" fontId="14" fillId="0" borderId="0" applyNumberFormat="0" applyFill="0" applyBorder="0" applyAlignment="0" applyProtection="0">
      <alignment vertical="top"/>
      <protection locked="0"/>
    </xf>
  </cellStyleXfs>
  <cellXfs count="104">
    <xf numFmtId="0" fontId="0" fillId="0" borderId="0" xfId="0"/>
    <xf numFmtId="0" fontId="5" fillId="0" borderId="0" xfId="0" applyFont="1"/>
    <xf numFmtId="164" fontId="5" fillId="0" borderId="0" xfId="1" applyNumberFormat="1" applyFont="1"/>
    <xf numFmtId="164" fontId="5" fillId="0" borderId="0" xfId="0" applyNumberFormat="1" applyFont="1"/>
    <xf numFmtId="166" fontId="10" fillId="2" borderId="0" xfId="2" applyNumberFormat="1" applyFont="1" applyFill="1" applyAlignment="1" applyProtection="1">
      <alignment horizontal="left"/>
      <protection locked="0"/>
    </xf>
    <xf numFmtId="164" fontId="5" fillId="0" borderId="0" xfId="1" applyNumberFormat="1" applyFont="1" applyBorder="1"/>
    <xf numFmtId="167" fontId="5" fillId="0" borderId="0" xfId="0" applyNumberFormat="1" applyFont="1"/>
    <xf numFmtId="168" fontId="5" fillId="0" borderId="0" xfId="0" applyNumberFormat="1" applyFont="1"/>
    <xf numFmtId="0" fontId="14" fillId="0" borderId="0" xfId="3" applyAlignment="1" applyProtection="1"/>
    <xf numFmtId="0" fontId="17" fillId="0" borderId="16" xfId="0" applyNumberFormat="1" applyFont="1" applyFill="1" applyBorder="1" applyAlignment="1"/>
    <xf numFmtId="0" fontId="18" fillId="0" borderId="10" xfId="0" applyNumberFormat="1" applyFont="1" applyFill="1" applyBorder="1" applyAlignment="1"/>
    <xf numFmtId="0" fontId="19" fillId="5" borderId="10" xfId="0" applyFont="1" applyFill="1" applyBorder="1" applyAlignment="1">
      <alignment horizontal="center"/>
    </xf>
    <xf numFmtId="0" fontId="19" fillId="5" borderId="0" xfId="0" applyFont="1" applyFill="1" applyBorder="1" applyAlignment="1">
      <alignment horizontal="center"/>
    </xf>
    <xf numFmtId="165" fontId="21" fillId="0" borderId="11" xfId="0" applyNumberFormat="1" applyFont="1" applyBorder="1" applyAlignment="1">
      <alignment horizontal="center"/>
    </xf>
    <xf numFmtId="165" fontId="21" fillId="0" borderId="12" xfId="0" applyNumberFormat="1" applyFont="1" applyBorder="1" applyAlignment="1">
      <alignment horizontal="center"/>
    </xf>
    <xf numFmtId="165" fontId="21" fillId="0" borderId="13" xfId="0" applyNumberFormat="1" applyFont="1" applyFill="1" applyBorder="1" applyAlignment="1"/>
    <xf numFmtId="0" fontId="18" fillId="0" borderId="14" xfId="0" applyNumberFormat="1" applyFont="1" applyFill="1" applyBorder="1" applyAlignment="1"/>
    <xf numFmtId="0" fontId="19" fillId="5" borderId="15" xfId="0" applyFont="1" applyFill="1" applyBorder="1" applyAlignment="1">
      <alignment horizontal="center"/>
    </xf>
    <xf numFmtId="0" fontId="18" fillId="0" borderId="16" xfId="0" applyNumberFormat="1" applyFont="1" applyFill="1" applyBorder="1" applyAlignment="1"/>
    <xf numFmtId="0" fontId="18" fillId="0" borderId="11" xfId="0" applyNumberFormat="1" applyFont="1" applyFill="1" applyBorder="1" applyAlignment="1"/>
    <xf numFmtId="0" fontId="22" fillId="0" borderId="18" xfId="0" applyNumberFormat="1" applyFont="1" applyFill="1" applyBorder="1" applyAlignment="1">
      <alignment horizontal="center"/>
    </xf>
    <xf numFmtId="0" fontId="23" fillId="3" borderId="15" xfId="0" applyFont="1" applyFill="1" applyBorder="1" applyAlignment="1"/>
    <xf numFmtId="165" fontId="24" fillId="3" borderId="19" xfId="0" applyNumberFormat="1" applyFont="1" applyFill="1" applyBorder="1" applyAlignment="1"/>
    <xf numFmtId="165" fontId="18" fillId="3" borderId="19" xfId="0" applyNumberFormat="1" applyFont="1" applyFill="1" applyBorder="1" applyAlignment="1"/>
    <xf numFmtId="0" fontId="21" fillId="0" borderId="16" xfId="0" applyNumberFormat="1" applyFont="1" applyFill="1" applyBorder="1" applyAlignment="1">
      <alignment horizontal="left"/>
    </xf>
    <xf numFmtId="0" fontId="21" fillId="3" borderId="16" xfId="0" applyNumberFormat="1" applyFont="1" applyFill="1" applyBorder="1" applyAlignment="1">
      <alignment horizontal="left"/>
    </xf>
    <xf numFmtId="0" fontId="23" fillId="3" borderId="11" xfId="0" applyNumberFormat="1" applyFont="1" applyFill="1" applyBorder="1" applyAlignment="1">
      <alignment horizontal="left"/>
    </xf>
    <xf numFmtId="0" fontId="23" fillId="0" borderId="15" xfId="0" applyNumberFormat="1" applyFont="1" applyFill="1" applyBorder="1" applyAlignment="1">
      <alignment horizontal="left"/>
    </xf>
    <xf numFmtId="165" fontId="24" fillId="0" borderId="19" xfId="0" applyNumberFormat="1" applyFont="1" applyFill="1" applyBorder="1" applyAlignment="1"/>
    <xf numFmtId="165" fontId="18" fillId="0" borderId="19" xfId="0" applyNumberFormat="1" applyFont="1" applyFill="1" applyBorder="1" applyAlignment="1"/>
    <xf numFmtId="0" fontId="21" fillId="0" borderId="16" xfId="0" applyFont="1" applyBorder="1" applyAlignment="1"/>
    <xf numFmtId="0" fontId="21" fillId="4" borderId="0" xfId="0" applyNumberFormat="1" applyFont="1" applyFill="1" applyBorder="1" applyAlignment="1"/>
    <xf numFmtId="0" fontId="21" fillId="4" borderId="16" xfId="0" applyNumberFormat="1" applyFont="1" applyFill="1" applyBorder="1" applyAlignment="1">
      <alignment horizontal="left"/>
    </xf>
    <xf numFmtId="0" fontId="21" fillId="4" borderId="16" xfId="0" applyFont="1" applyFill="1" applyBorder="1" applyAlignment="1">
      <alignment horizontal="left"/>
    </xf>
    <xf numFmtId="0" fontId="23" fillId="0" borderId="11" xfId="0" applyNumberFormat="1" applyFont="1" applyFill="1" applyBorder="1" applyAlignment="1">
      <alignment horizontal="left"/>
    </xf>
    <xf numFmtId="165" fontId="25" fillId="0" borderId="18" xfId="0" applyNumberFormat="1" applyFont="1" applyFill="1" applyBorder="1" applyAlignment="1"/>
    <xf numFmtId="0" fontId="13" fillId="2" borderId="0" xfId="0" applyFont="1" applyFill="1" applyAlignment="1" applyProtection="1">
      <alignment horizontal="left"/>
      <protection locked="0"/>
    </xf>
    <xf numFmtId="5" fontId="10" fillId="2" borderId="4" xfId="1" applyNumberFormat="1" applyFont="1" applyFill="1" applyBorder="1" applyAlignment="1" applyProtection="1">
      <alignment horizontal="right"/>
      <protection locked="0"/>
    </xf>
    <xf numFmtId="164" fontId="5" fillId="0" borderId="0" xfId="1" applyNumberFormat="1" applyFont="1" applyProtection="1"/>
    <xf numFmtId="0" fontId="5" fillId="0" borderId="0" xfId="0" applyFont="1" applyProtection="1"/>
    <xf numFmtId="164" fontId="10" fillId="2" borderId="0" xfId="1" applyNumberFormat="1" applyFont="1" applyFill="1" applyProtection="1"/>
    <xf numFmtId="164" fontId="10" fillId="2" borderId="0" xfId="1" applyNumberFormat="1" applyFont="1" applyFill="1" applyAlignment="1" applyProtection="1">
      <alignment horizontal="right"/>
    </xf>
    <xf numFmtId="0" fontId="12" fillId="2" borderId="0" xfId="0" applyFont="1" applyFill="1" applyProtection="1"/>
    <xf numFmtId="0" fontId="13" fillId="2" borderId="0" xfId="0" applyFont="1" applyFill="1" applyAlignment="1" applyProtection="1">
      <alignment horizontal="right"/>
    </xf>
    <xf numFmtId="0" fontId="10" fillId="2" borderId="0" xfId="0" applyFont="1" applyFill="1" applyProtection="1"/>
    <xf numFmtId="0" fontId="5" fillId="2" borderId="0" xfId="0" applyFont="1" applyFill="1" applyProtection="1"/>
    <xf numFmtId="0" fontId="10" fillId="2" borderId="0" xfId="0" applyFont="1" applyFill="1" applyAlignment="1" applyProtection="1">
      <alignment horizontal="right"/>
    </xf>
    <xf numFmtId="164" fontId="5" fillId="0" borderId="0" xfId="1" applyNumberFormat="1" applyFont="1" applyFill="1" applyProtection="1"/>
    <xf numFmtId="164" fontId="6" fillId="0" borderId="0" xfId="1" applyNumberFormat="1" applyFont="1" applyFill="1" applyAlignment="1" applyProtection="1">
      <alignment horizontal="right"/>
    </xf>
    <xf numFmtId="9" fontId="9" fillId="0" borderId="0" xfId="1" applyNumberFormat="1" applyFont="1" applyAlignment="1" applyProtection="1">
      <alignment horizontal="center"/>
    </xf>
    <xf numFmtId="164" fontId="8" fillId="0" borderId="0" xfId="1" applyNumberFormat="1" applyFont="1" applyFill="1" applyProtection="1"/>
    <xf numFmtId="9" fontId="9" fillId="0" borderId="0" xfId="1" applyNumberFormat="1" applyFont="1" applyFill="1" applyAlignment="1" applyProtection="1">
      <alignment horizontal="center"/>
    </xf>
    <xf numFmtId="165" fontId="6" fillId="0" borderId="0" xfId="0" applyNumberFormat="1" applyFont="1" applyFill="1" applyAlignment="1" applyProtection="1">
      <alignment horizontal="center"/>
    </xf>
    <xf numFmtId="164" fontId="4" fillId="2" borderId="2" xfId="1" applyNumberFormat="1" applyFont="1" applyFill="1" applyBorder="1" applyProtection="1"/>
    <xf numFmtId="164" fontId="5" fillId="2" borderId="3" xfId="1" applyNumberFormat="1" applyFont="1" applyFill="1" applyBorder="1" applyProtection="1"/>
    <xf numFmtId="0" fontId="10" fillId="2" borderId="3" xfId="0" applyFont="1" applyFill="1" applyBorder="1" applyAlignment="1" applyProtection="1">
      <alignment horizontal="right"/>
    </xf>
    <xf numFmtId="164" fontId="8" fillId="0" borderId="0" xfId="1" applyNumberFormat="1" applyFont="1" applyFill="1" applyBorder="1" applyProtection="1"/>
    <xf numFmtId="0" fontId="8" fillId="0" borderId="0" xfId="0" applyFont="1" applyFill="1" applyBorder="1" applyAlignment="1" applyProtection="1">
      <alignment horizontal="right"/>
    </xf>
    <xf numFmtId="5" fontId="8" fillId="0" borderId="0" xfId="1" applyNumberFormat="1" applyFont="1" applyFill="1" applyBorder="1" applyAlignment="1" applyProtection="1">
      <alignment horizontal="right"/>
    </xf>
    <xf numFmtId="0" fontId="5" fillId="0" borderId="0" xfId="0" applyFont="1" applyFill="1" applyAlignment="1" applyProtection="1">
      <alignment horizontal="left"/>
    </xf>
    <xf numFmtId="0" fontId="7" fillId="0" borderId="0" xfId="0" applyFont="1" applyProtection="1"/>
    <xf numFmtId="0" fontId="2" fillId="0" borderId="0" xfId="0" applyFont="1" applyAlignment="1" applyProtection="1">
      <alignment vertical="top"/>
    </xf>
    <xf numFmtId="164" fontId="4" fillId="0" borderId="7" xfId="1" applyNumberFormat="1" applyFont="1" applyBorder="1" applyProtection="1"/>
    <xf numFmtId="5" fontId="2" fillId="0" borderId="5" xfId="1" applyNumberFormat="1" applyFont="1" applyFill="1" applyBorder="1" applyAlignment="1" applyProtection="1">
      <alignment horizontal="left"/>
    </xf>
    <xf numFmtId="0" fontId="11" fillId="0" borderId="6" xfId="1" applyNumberFormat="1" applyFont="1" applyFill="1" applyBorder="1" applyAlignment="1" applyProtection="1">
      <alignment horizontal="right"/>
    </xf>
    <xf numFmtId="164" fontId="5" fillId="0" borderId="0" xfId="1" applyNumberFormat="1" applyFont="1" applyAlignment="1" applyProtection="1">
      <alignment horizontal="right"/>
    </xf>
    <xf numFmtId="0" fontId="5" fillId="0" borderId="8" xfId="0" applyFont="1" applyBorder="1" applyAlignment="1" applyProtection="1">
      <alignment horizontal="right"/>
    </xf>
    <xf numFmtId="164" fontId="5" fillId="0" borderId="1" xfId="1" applyNumberFormat="1" applyFont="1" applyBorder="1" applyAlignment="1" applyProtection="1">
      <alignment horizontal="right"/>
    </xf>
    <xf numFmtId="164" fontId="3" fillId="0" borderId="1" xfId="1" applyNumberFormat="1" applyFont="1" applyBorder="1" applyProtection="1"/>
    <xf numFmtId="164" fontId="3" fillId="0" borderId="9" xfId="1" applyNumberFormat="1" applyFont="1" applyBorder="1" applyAlignment="1" applyProtection="1">
      <alignment horizontal="right"/>
    </xf>
    <xf numFmtId="0" fontId="3" fillId="0" borderId="0" xfId="0" applyFont="1" applyAlignment="1" applyProtection="1"/>
    <xf numFmtId="0" fontId="0" fillId="0" borderId="0" xfId="0" applyProtection="1"/>
    <xf numFmtId="0" fontId="5" fillId="0" borderId="0" xfId="0" applyFont="1" applyAlignment="1" applyProtection="1"/>
    <xf numFmtId="0" fontId="5" fillId="0" borderId="0" xfId="0" applyFont="1" applyAlignment="1" applyProtection="1">
      <alignment horizontal="left"/>
    </xf>
    <xf numFmtId="0" fontId="5" fillId="0" borderId="0" xfId="0" applyFont="1" applyAlignment="1" applyProtection="1">
      <alignment horizontal="left" vertical="top"/>
    </xf>
    <xf numFmtId="0" fontId="5" fillId="0" borderId="0" xfId="0" applyFont="1" applyAlignment="1" applyProtection="1">
      <alignment vertical="top"/>
    </xf>
    <xf numFmtId="0" fontId="3" fillId="0" borderId="0" xfId="0" applyFont="1" applyAlignment="1" applyProtection="1">
      <alignment horizontal="right"/>
    </xf>
    <xf numFmtId="0" fontId="5" fillId="0" borderId="0" xfId="0" applyFont="1" applyAlignment="1" applyProtection="1">
      <alignment horizontal="center"/>
    </xf>
    <xf numFmtId="0" fontId="3" fillId="0" borderId="0" xfId="0" applyFont="1" applyProtection="1"/>
    <xf numFmtId="164" fontId="16" fillId="0" borderId="0" xfId="1" applyNumberFormat="1" applyFont="1" applyProtection="1"/>
    <xf numFmtId="165" fontId="24" fillId="0" borderId="17" xfId="0" applyNumberFormat="1" applyFont="1" applyFill="1" applyBorder="1" applyAlignment="1" applyProtection="1">
      <protection locked="0"/>
    </xf>
    <xf numFmtId="165" fontId="24" fillId="3" borderId="17" xfId="0" applyNumberFormat="1" applyFont="1" applyFill="1" applyBorder="1" applyAlignment="1" applyProtection="1">
      <protection locked="0"/>
    </xf>
    <xf numFmtId="165" fontId="24" fillId="0" borderId="19" xfId="0" applyNumberFormat="1" applyFont="1" applyFill="1" applyBorder="1" applyAlignment="1" applyProtection="1">
      <protection locked="0"/>
    </xf>
    <xf numFmtId="165" fontId="18" fillId="0" borderId="19" xfId="0" applyNumberFormat="1" applyFont="1" applyFill="1" applyBorder="1" applyAlignment="1" applyProtection="1">
      <protection locked="0"/>
    </xf>
    <xf numFmtId="165" fontId="18" fillId="3" borderId="17" xfId="0" applyNumberFormat="1" applyFont="1" applyFill="1" applyBorder="1" applyAlignment="1" applyProtection="1">
      <protection locked="0"/>
    </xf>
    <xf numFmtId="165" fontId="18" fillId="0" borderId="17" xfId="0" applyNumberFormat="1" applyFont="1" applyFill="1" applyBorder="1" applyAlignment="1" applyProtection="1">
      <protection locked="0"/>
    </xf>
    <xf numFmtId="165" fontId="24" fillId="3" borderId="20" xfId="0" applyNumberFormat="1" applyFont="1" applyFill="1" applyBorder="1" applyAlignment="1"/>
    <xf numFmtId="165" fontId="24" fillId="0" borderId="21" xfId="0" applyNumberFormat="1" applyFont="1" applyFill="1" applyBorder="1" applyAlignment="1" applyProtection="1">
      <protection locked="0"/>
    </xf>
    <xf numFmtId="165" fontId="24" fillId="3" borderId="21" xfId="0" applyNumberFormat="1" applyFont="1" applyFill="1" applyBorder="1" applyAlignment="1" applyProtection="1">
      <protection locked="0"/>
    </xf>
    <xf numFmtId="165" fontId="25" fillId="3" borderId="22" xfId="0" applyNumberFormat="1" applyFont="1" applyFill="1" applyBorder="1" applyAlignment="1"/>
    <xf numFmtId="165" fontId="24" fillId="0" borderId="20" xfId="0" applyNumberFormat="1" applyFont="1" applyFill="1" applyBorder="1" applyAlignment="1" applyProtection="1">
      <protection locked="0"/>
    </xf>
    <xf numFmtId="165" fontId="24" fillId="0" borderId="20" xfId="0" applyNumberFormat="1" applyFont="1" applyFill="1" applyBorder="1" applyAlignment="1"/>
    <xf numFmtId="165" fontId="25" fillId="0" borderId="23" xfId="0" applyNumberFormat="1" applyFont="1" applyFill="1" applyBorder="1" applyAlignment="1"/>
    <xf numFmtId="0" fontId="17" fillId="0" borderId="24" xfId="0" applyNumberFormat="1" applyFont="1" applyFill="1" applyBorder="1" applyAlignment="1"/>
    <xf numFmtId="0" fontId="20" fillId="5" borderId="11" xfId="0" applyFont="1" applyFill="1" applyBorder="1"/>
    <xf numFmtId="0" fontId="23" fillId="0" borderId="15" xfId="0" applyFont="1" applyFill="1" applyBorder="1" applyAlignment="1"/>
    <xf numFmtId="0" fontId="21" fillId="0" borderId="16" xfId="0" applyFont="1" applyFill="1" applyBorder="1" applyAlignment="1"/>
    <xf numFmtId="0" fontId="26" fillId="0" borderId="0" xfId="0" applyFont="1" applyAlignment="1" applyProtection="1">
      <alignment horizontal="center"/>
    </xf>
    <xf numFmtId="0" fontId="27" fillId="0" borderId="0" xfId="0" applyFont="1" applyProtection="1">
      <protection locked="0"/>
    </xf>
    <xf numFmtId="164" fontId="15" fillId="0" borderId="0" xfId="1" applyNumberFormat="1" applyFont="1" applyAlignment="1" applyProtection="1">
      <alignment horizontal="center"/>
    </xf>
    <xf numFmtId="164" fontId="11" fillId="0" borderId="0" xfId="1" applyNumberFormat="1" applyFont="1" applyProtection="1"/>
    <xf numFmtId="0" fontId="5" fillId="6" borderId="0" xfId="0" applyFont="1" applyFill="1" applyProtection="1"/>
    <xf numFmtId="164" fontId="5" fillId="6" borderId="0" xfId="1" applyNumberFormat="1" applyFont="1" applyFill="1" applyProtection="1"/>
    <xf numFmtId="0" fontId="1" fillId="0" borderId="5" xfId="0" applyFont="1" applyFill="1" applyBorder="1" applyAlignment="1" applyProtection="1">
      <alignment horizontal="right"/>
    </xf>
  </cellXfs>
  <cellStyles count="4">
    <cellStyle name="Comma" xfId="1" builtinId="3"/>
    <cellStyle name="Hyperlink" xfId="3" builtinId="8"/>
    <cellStyle name="Normal" xfId="0" builtinId="0"/>
    <cellStyle name="Percent" xfId="2" builtinId="5"/>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Remaining Balance Annually</a:t>
            </a:r>
          </a:p>
        </c:rich>
      </c:tx>
      <c:layout/>
    </c:title>
    <c:plotArea>
      <c:layout/>
      <c:lineChart>
        <c:grouping val="standard"/>
        <c:ser>
          <c:idx val="0"/>
          <c:order val="0"/>
          <c:tx>
            <c:v>Current $$ Value</c:v>
          </c:tx>
          <c:marker>
            <c:symbol val="none"/>
          </c:marker>
          <c:cat>
            <c:numRef>
              <c:f>CALCULATOR!$A$7:$A$41</c:f>
              <c:numCache>
                <c:formatCode>General</c:formatCode>
                <c:ptCount val="35"/>
                <c:pt idx="0">
                  <c:v>67</c:v>
                </c:pt>
                <c:pt idx="1">
                  <c:v>68</c:v>
                </c:pt>
                <c:pt idx="2">
                  <c:v>69</c:v>
                </c:pt>
                <c:pt idx="3">
                  <c:v>70</c:v>
                </c:pt>
                <c:pt idx="4">
                  <c:v>71</c:v>
                </c:pt>
                <c:pt idx="5">
                  <c:v>72</c:v>
                </c:pt>
                <c:pt idx="6">
                  <c:v>73</c:v>
                </c:pt>
                <c:pt idx="7">
                  <c:v>74</c:v>
                </c:pt>
                <c:pt idx="8">
                  <c:v>75</c:v>
                </c:pt>
                <c:pt idx="9">
                  <c:v>76</c:v>
                </c:pt>
                <c:pt idx="10">
                  <c:v>77</c:v>
                </c:pt>
                <c:pt idx="11">
                  <c:v>78</c:v>
                </c:pt>
                <c:pt idx="12">
                  <c:v>79</c:v>
                </c:pt>
                <c:pt idx="13">
                  <c:v>80</c:v>
                </c:pt>
                <c:pt idx="14">
                  <c:v>81</c:v>
                </c:pt>
                <c:pt idx="15">
                  <c:v>82</c:v>
                </c:pt>
                <c:pt idx="16">
                  <c:v>83</c:v>
                </c:pt>
                <c:pt idx="17">
                  <c:v>84</c:v>
                </c:pt>
                <c:pt idx="18">
                  <c:v>85</c:v>
                </c:pt>
                <c:pt idx="19">
                  <c:v>86</c:v>
                </c:pt>
                <c:pt idx="20">
                  <c:v>87</c:v>
                </c:pt>
                <c:pt idx="21">
                  <c:v>88</c:v>
                </c:pt>
                <c:pt idx="22">
                  <c:v>89</c:v>
                </c:pt>
                <c:pt idx="23">
                  <c:v>90</c:v>
                </c:pt>
                <c:pt idx="24">
                  <c:v>91</c:v>
                </c:pt>
                <c:pt idx="25">
                  <c:v>92</c:v>
                </c:pt>
                <c:pt idx="26">
                  <c:v>93</c:v>
                </c:pt>
                <c:pt idx="27">
                  <c:v>94</c:v>
                </c:pt>
                <c:pt idx="28">
                  <c:v>95</c:v>
                </c:pt>
                <c:pt idx="29">
                  <c:v>96</c:v>
                </c:pt>
                <c:pt idx="30">
                  <c:v>97</c:v>
                </c:pt>
                <c:pt idx="31">
                  <c:v>98</c:v>
                </c:pt>
                <c:pt idx="32">
                  <c:v>99</c:v>
                </c:pt>
                <c:pt idx="33">
                  <c:v>100</c:v>
                </c:pt>
                <c:pt idx="34">
                  <c:v>101</c:v>
                </c:pt>
              </c:numCache>
            </c:numRef>
          </c:cat>
          <c:val>
            <c:numRef>
              <c:f>CALCULATOR!$B$7:$B$41</c:f>
              <c:numCache>
                <c:formatCode>_(* #,##0_);_(* \(#,##0\);_(* "-"??_);_(@_)</c:formatCode>
                <c:ptCount val="35"/>
                <c:pt idx="0">
                  <c:v>500000</c:v>
                </c:pt>
                <c:pt idx="1">
                  <c:v>507499.99999999994</c:v>
                </c:pt>
                <c:pt idx="2">
                  <c:v>515112.49999999988</c:v>
                </c:pt>
                <c:pt idx="3">
                  <c:v>522839.18749999983</c:v>
                </c:pt>
                <c:pt idx="4">
                  <c:v>530681.77531249973</c:v>
                </c:pt>
                <c:pt idx="5">
                  <c:v>538642.0019421872</c:v>
                </c:pt>
                <c:pt idx="6">
                  <c:v>546721.6319713199</c:v>
                </c:pt>
                <c:pt idx="7">
                  <c:v>554922.4564508897</c:v>
                </c:pt>
                <c:pt idx="8">
                  <c:v>563246.29329765297</c:v>
                </c:pt>
                <c:pt idx="9">
                  <c:v>571694.98769711773</c:v>
                </c:pt>
                <c:pt idx="10">
                  <c:v>580270.41251257446</c:v>
                </c:pt>
                <c:pt idx="11">
                  <c:v>588974.46870026307</c:v>
                </c:pt>
                <c:pt idx="12">
                  <c:v>597809.08573076699</c:v>
                </c:pt>
                <c:pt idx="13">
                  <c:v>606776.22201672848</c:v>
                </c:pt>
                <c:pt idx="14">
                  <c:v>615877.86534697935</c:v>
                </c:pt>
                <c:pt idx="15">
                  <c:v>625116.03332718404</c:v>
                </c:pt>
                <c:pt idx="16">
                  <c:v>634492.77382709179</c:v>
                </c:pt>
                <c:pt idx="17">
                  <c:v>644010.16543449811</c:v>
                </c:pt>
                <c:pt idx="18">
                  <c:v>653670.31791601551</c:v>
                </c:pt>
                <c:pt idx="19">
                  <c:v>663475.37268475571</c:v>
                </c:pt>
                <c:pt idx="20">
                  <c:v>673427.50327502703</c:v>
                </c:pt>
                <c:pt idx="21">
                  <c:v>683528.91582415241</c:v>
                </c:pt>
                <c:pt idx="22">
                  <c:v>693781.84956151468</c:v>
                </c:pt>
                <c:pt idx="23">
                  <c:v>704188.57730493729</c:v>
                </c:pt>
                <c:pt idx="24">
                  <c:v>714751.40596451133</c:v>
                </c:pt>
                <c:pt idx="25">
                  <c:v>725472.6770539789</c:v>
                </c:pt>
                <c:pt idx="26">
                  <c:v>736354.76720978855</c:v>
                </c:pt>
                <c:pt idx="27">
                  <c:v>747400.08871793526</c:v>
                </c:pt>
                <c:pt idx="28">
                  <c:v>758611.09004870418</c:v>
                </c:pt>
                <c:pt idx="29">
                  <c:v>769990.25639943464</c:v>
                </c:pt>
                <c:pt idx="30">
                  <c:v>781540.11024542607</c:v>
                </c:pt>
                <c:pt idx="31">
                  <c:v>793263.21189910744</c:v>
                </c:pt>
                <c:pt idx="32">
                  <c:v>805162.16007759399</c:v>
                </c:pt>
                <c:pt idx="33">
                  <c:v>817239.59247875784</c:v>
                </c:pt>
                <c:pt idx="34">
                  <c:v>829498.18636593909</c:v>
                </c:pt>
              </c:numCache>
            </c:numRef>
          </c:val>
        </c:ser>
        <c:ser>
          <c:idx val="2"/>
          <c:order val="1"/>
          <c:tx>
            <c:v>Current $$ after Inflation</c:v>
          </c:tx>
          <c:spPr>
            <a:ln>
              <a:solidFill>
                <a:srgbClr val="FF0000"/>
              </a:solidFill>
            </a:ln>
          </c:spPr>
          <c:marker>
            <c:symbol val="none"/>
          </c:marker>
          <c:cat>
            <c:numRef>
              <c:f>CALCULATOR!$A$7:$A$41</c:f>
              <c:numCache>
                <c:formatCode>General</c:formatCode>
                <c:ptCount val="35"/>
                <c:pt idx="0">
                  <c:v>67</c:v>
                </c:pt>
                <c:pt idx="1">
                  <c:v>68</c:v>
                </c:pt>
                <c:pt idx="2">
                  <c:v>69</c:v>
                </c:pt>
                <c:pt idx="3">
                  <c:v>70</c:v>
                </c:pt>
                <c:pt idx="4">
                  <c:v>71</c:v>
                </c:pt>
                <c:pt idx="5">
                  <c:v>72</c:v>
                </c:pt>
                <c:pt idx="6">
                  <c:v>73</c:v>
                </c:pt>
                <c:pt idx="7">
                  <c:v>74</c:v>
                </c:pt>
                <c:pt idx="8">
                  <c:v>75</c:v>
                </c:pt>
                <c:pt idx="9">
                  <c:v>76</c:v>
                </c:pt>
                <c:pt idx="10">
                  <c:v>77</c:v>
                </c:pt>
                <c:pt idx="11">
                  <c:v>78</c:v>
                </c:pt>
                <c:pt idx="12">
                  <c:v>79</c:v>
                </c:pt>
                <c:pt idx="13">
                  <c:v>80</c:v>
                </c:pt>
                <c:pt idx="14">
                  <c:v>81</c:v>
                </c:pt>
                <c:pt idx="15">
                  <c:v>82</c:v>
                </c:pt>
                <c:pt idx="16">
                  <c:v>83</c:v>
                </c:pt>
                <c:pt idx="17">
                  <c:v>84</c:v>
                </c:pt>
                <c:pt idx="18">
                  <c:v>85</c:v>
                </c:pt>
                <c:pt idx="19">
                  <c:v>86</c:v>
                </c:pt>
                <c:pt idx="20">
                  <c:v>87</c:v>
                </c:pt>
                <c:pt idx="21">
                  <c:v>88</c:v>
                </c:pt>
                <c:pt idx="22">
                  <c:v>89</c:v>
                </c:pt>
                <c:pt idx="23">
                  <c:v>90</c:v>
                </c:pt>
                <c:pt idx="24">
                  <c:v>91</c:v>
                </c:pt>
                <c:pt idx="25">
                  <c:v>92</c:v>
                </c:pt>
                <c:pt idx="26">
                  <c:v>93</c:v>
                </c:pt>
                <c:pt idx="27">
                  <c:v>94</c:v>
                </c:pt>
                <c:pt idx="28">
                  <c:v>95</c:v>
                </c:pt>
                <c:pt idx="29">
                  <c:v>96</c:v>
                </c:pt>
                <c:pt idx="30">
                  <c:v>97</c:v>
                </c:pt>
                <c:pt idx="31">
                  <c:v>98</c:v>
                </c:pt>
                <c:pt idx="32">
                  <c:v>99</c:v>
                </c:pt>
                <c:pt idx="33">
                  <c:v>100</c:v>
                </c:pt>
                <c:pt idx="34">
                  <c:v>101</c:v>
                </c:pt>
              </c:numCache>
            </c:numRef>
          </c:cat>
          <c:val>
            <c:numRef>
              <c:f>CALCULATOR!$C$7:$C$41</c:f>
              <c:numCache>
                <c:formatCode>_(* #,##0_);_(* \(#,##0\);_(* "-"??_);_(@_)</c:formatCode>
                <c:ptCount val="35"/>
                <c:pt idx="0">
                  <c:v>500000</c:v>
                </c:pt>
                <c:pt idx="1">
                  <c:v>492500</c:v>
                </c:pt>
                <c:pt idx="2">
                  <c:v>485112.5</c:v>
                </c:pt>
                <c:pt idx="3">
                  <c:v>477835.8125</c:v>
                </c:pt>
                <c:pt idx="4">
                  <c:v>470668.27531250002</c:v>
                </c:pt>
                <c:pt idx="5">
                  <c:v>463608.2511828125</c:v>
                </c:pt>
                <c:pt idx="6">
                  <c:v>456654.12741507031</c:v>
                </c:pt>
                <c:pt idx="7">
                  <c:v>449804.31550384423</c:v>
                </c:pt>
                <c:pt idx="8">
                  <c:v>443057.25077128655</c:v>
                </c:pt>
                <c:pt idx="9">
                  <c:v>436411.39200971724</c:v>
                </c:pt>
                <c:pt idx="10">
                  <c:v>429865.2211295715</c:v>
                </c:pt>
                <c:pt idx="11">
                  <c:v>423417.24281262793</c:v>
                </c:pt>
                <c:pt idx="12">
                  <c:v>417065.98417043849</c:v>
                </c:pt>
                <c:pt idx="13">
                  <c:v>410809.99440788192</c:v>
                </c:pt>
                <c:pt idx="14">
                  <c:v>404647.84449176368</c:v>
                </c:pt>
                <c:pt idx="15">
                  <c:v>398578.12682438723</c:v>
                </c:pt>
                <c:pt idx="16">
                  <c:v>392599.45492202142</c:v>
                </c:pt>
                <c:pt idx="17">
                  <c:v>386710.46309819113</c:v>
                </c:pt>
                <c:pt idx="18">
                  <c:v>380909.80615171825</c:v>
                </c:pt>
                <c:pt idx="19">
                  <c:v>375196.15905944246</c:v>
                </c:pt>
                <c:pt idx="20">
                  <c:v>369568.21667355084</c:v>
                </c:pt>
                <c:pt idx="21">
                  <c:v>364024.69342344755</c:v>
                </c:pt>
                <c:pt idx="22">
                  <c:v>358564.32302209584</c:v>
                </c:pt>
                <c:pt idx="23">
                  <c:v>353185.85817676439</c:v>
                </c:pt>
                <c:pt idx="24">
                  <c:v>347888.07030411292</c:v>
                </c:pt>
                <c:pt idx="25">
                  <c:v>342669.74924955121</c:v>
                </c:pt>
                <c:pt idx="26">
                  <c:v>337529.70301080792</c:v>
                </c:pt>
                <c:pt idx="27">
                  <c:v>332466.75746564579</c:v>
                </c:pt>
                <c:pt idx="28">
                  <c:v>327479.75610366109</c:v>
                </c:pt>
                <c:pt idx="29">
                  <c:v>322567.55976210616</c:v>
                </c:pt>
                <c:pt idx="30">
                  <c:v>317729.04636567459</c:v>
                </c:pt>
                <c:pt idx="31">
                  <c:v>312963.11067018949</c:v>
                </c:pt>
                <c:pt idx="32">
                  <c:v>308268.66401013662</c:v>
                </c:pt>
                <c:pt idx="33">
                  <c:v>303644.63404998457</c:v>
                </c:pt>
                <c:pt idx="34">
                  <c:v>299089.96453923482</c:v>
                </c:pt>
              </c:numCache>
            </c:numRef>
          </c:val>
        </c:ser>
        <c:marker val="1"/>
        <c:axId val="110284800"/>
        <c:axId val="110286336"/>
      </c:lineChart>
      <c:catAx>
        <c:axId val="110284800"/>
        <c:scaling>
          <c:orientation val="minMax"/>
        </c:scaling>
        <c:axPos val="b"/>
        <c:numFmt formatCode="General" sourceLinked="1"/>
        <c:majorTickMark val="none"/>
        <c:tickLblPos val="nextTo"/>
        <c:crossAx val="110286336"/>
        <c:crosses val="autoZero"/>
        <c:auto val="1"/>
        <c:lblAlgn val="ctr"/>
        <c:lblOffset val="100"/>
      </c:catAx>
      <c:valAx>
        <c:axId val="110286336"/>
        <c:scaling>
          <c:orientation val="minMax"/>
        </c:scaling>
        <c:axPos val="l"/>
        <c:majorGridlines/>
        <c:title>
          <c:tx>
            <c:rich>
              <a:bodyPr/>
              <a:lstStyle/>
              <a:p>
                <a:pPr>
                  <a:defRPr/>
                </a:pPr>
                <a:r>
                  <a:rPr lang="en-US"/>
                  <a:t>Dollars</a:t>
                </a:r>
              </a:p>
            </c:rich>
          </c:tx>
          <c:layout/>
        </c:title>
        <c:numFmt formatCode="_(* #,##0_);_(* \(#,##0\);_(* &quot;-&quot;??_);_(@_)" sourceLinked="1"/>
        <c:majorTickMark val="none"/>
        <c:tickLblPos val="nextTo"/>
        <c:crossAx val="110284800"/>
        <c:crosses val="autoZero"/>
        <c:crossBetween val="between"/>
      </c:valAx>
    </c:plotArea>
    <c:legend>
      <c:legendPos val="r"/>
      <c:layout/>
    </c:legend>
    <c:plotVisOnly val="1"/>
    <c:dispBlanksAs val="gap"/>
  </c:chart>
  <c:printSettings>
    <c:headerFooter/>
    <c:pageMargins b="0.75000000000000078" l="0.70000000000000062" r="0.70000000000000062" t="0.75000000000000078"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Monthly paymnents at the</a:t>
            </a:r>
            <a:r>
              <a:rPr lang="en-US" sz="1400" baseline="0"/>
              <a:t> selected </a:t>
            </a:r>
            <a:r>
              <a:rPr lang="en-US" sz="1400"/>
              <a:t>withdrawal rate - adjusted for inflation (Future buying power)</a:t>
            </a:r>
          </a:p>
        </c:rich>
      </c:tx>
      <c:layout/>
    </c:title>
    <c:plotArea>
      <c:layout/>
      <c:lineChart>
        <c:grouping val="standard"/>
        <c:ser>
          <c:idx val="0"/>
          <c:order val="0"/>
          <c:tx>
            <c:v>Monthly $$ paid</c:v>
          </c:tx>
          <c:spPr>
            <a:ln w="38100"/>
          </c:spPr>
          <c:marker>
            <c:symbol val="none"/>
          </c:marker>
          <c:cat>
            <c:numRef>
              <c:f>CALCULATOR!$A$7:$A$41</c:f>
              <c:numCache>
                <c:formatCode>General</c:formatCode>
                <c:ptCount val="35"/>
                <c:pt idx="0">
                  <c:v>67</c:v>
                </c:pt>
                <c:pt idx="1">
                  <c:v>68</c:v>
                </c:pt>
                <c:pt idx="2">
                  <c:v>69</c:v>
                </c:pt>
                <c:pt idx="3">
                  <c:v>70</c:v>
                </c:pt>
                <c:pt idx="4">
                  <c:v>71</c:v>
                </c:pt>
                <c:pt idx="5">
                  <c:v>72</c:v>
                </c:pt>
                <c:pt idx="6">
                  <c:v>73</c:v>
                </c:pt>
                <c:pt idx="7">
                  <c:v>74</c:v>
                </c:pt>
                <c:pt idx="8">
                  <c:v>75</c:v>
                </c:pt>
                <c:pt idx="9">
                  <c:v>76</c:v>
                </c:pt>
                <c:pt idx="10">
                  <c:v>77</c:v>
                </c:pt>
                <c:pt idx="11">
                  <c:v>78</c:v>
                </c:pt>
                <c:pt idx="12">
                  <c:v>79</c:v>
                </c:pt>
                <c:pt idx="13">
                  <c:v>80</c:v>
                </c:pt>
                <c:pt idx="14">
                  <c:v>81</c:v>
                </c:pt>
                <c:pt idx="15">
                  <c:v>82</c:v>
                </c:pt>
                <c:pt idx="16">
                  <c:v>83</c:v>
                </c:pt>
                <c:pt idx="17">
                  <c:v>84</c:v>
                </c:pt>
                <c:pt idx="18">
                  <c:v>85</c:v>
                </c:pt>
                <c:pt idx="19">
                  <c:v>86</c:v>
                </c:pt>
                <c:pt idx="20">
                  <c:v>87</c:v>
                </c:pt>
                <c:pt idx="21">
                  <c:v>88</c:v>
                </c:pt>
                <c:pt idx="22">
                  <c:v>89</c:v>
                </c:pt>
                <c:pt idx="23">
                  <c:v>90</c:v>
                </c:pt>
                <c:pt idx="24">
                  <c:v>91</c:v>
                </c:pt>
                <c:pt idx="25">
                  <c:v>92</c:v>
                </c:pt>
                <c:pt idx="26">
                  <c:v>93</c:v>
                </c:pt>
                <c:pt idx="27">
                  <c:v>94</c:v>
                </c:pt>
                <c:pt idx="28">
                  <c:v>95</c:v>
                </c:pt>
                <c:pt idx="29">
                  <c:v>96</c:v>
                </c:pt>
                <c:pt idx="30">
                  <c:v>97</c:v>
                </c:pt>
                <c:pt idx="31">
                  <c:v>98</c:v>
                </c:pt>
                <c:pt idx="32">
                  <c:v>99</c:v>
                </c:pt>
                <c:pt idx="33">
                  <c:v>100</c:v>
                </c:pt>
                <c:pt idx="34">
                  <c:v>101</c:v>
                </c:pt>
              </c:numCache>
            </c:numRef>
          </c:cat>
          <c:val>
            <c:numRef>
              <c:f>CALCULATOR!$D$7:$D$41</c:f>
              <c:numCache>
                <c:formatCode>_(* #,##0_);_(* \(#,##0\);_(* "-"??_);_(@_)</c:formatCode>
                <c:ptCount val="35"/>
                <c:pt idx="0">
                  <c:v>1875</c:v>
                </c:pt>
                <c:pt idx="1">
                  <c:v>1846.875</c:v>
                </c:pt>
                <c:pt idx="2">
                  <c:v>1819.171875</c:v>
                </c:pt>
                <c:pt idx="3">
                  <c:v>1791.8842968749998</c:v>
                </c:pt>
                <c:pt idx="4">
                  <c:v>1765.006032421875</c:v>
                </c:pt>
                <c:pt idx="5">
                  <c:v>1738.5309419355469</c:v>
                </c:pt>
                <c:pt idx="6">
                  <c:v>1712.4529778065137</c:v>
                </c:pt>
                <c:pt idx="7">
                  <c:v>1686.7661831394159</c:v>
                </c:pt>
                <c:pt idx="8">
                  <c:v>1661.4646903923247</c:v>
                </c:pt>
                <c:pt idx="9">
                  <c:v>1636.5427200364395</c:v>
                </c:pt>
                <c:pt idx="10">
                  <c:v>1611.9945792358931</c:v>
                </c:pt>
                <c:pt idx="11">
                  <c:v>1587.8146605473546</c:v>
                </c:pt>
                <c:pt idx="12">
                  <c:v>1563.9974406391441</c:v>
                </c:pt>
                <c:pt idx="13">
                  <c:v>1540.5374790295573</c:v>
                </c:pt>
                <c:pt idx="14">
                  <c:v>1517.4294168441138</c:v>
                </c:pt>
                <c:pt idx="15">
                  <c:v>1494.667975591452</c:v>
                </c:pt>
                <c:pt idx="16">
                  <c:v>1472.2479559575804</c:v>
                </c:pt>
                <c:pt idx="17">
                  <c:v>1450.1642366182168</c:v>
                </c:pt>
                <c:pt idx="18">
                  <c:v>1428.4117730689434</c:v>
                </c:pt>
                <c:pt idx="19">
                  <c:v>1406.9855964729093</c:v>
                </c:pt>
                <c:pt idx="20">
                  <c:v>1385.8808125258156</c:v>
                </c:pt>
                <c:pt idx="21">
                  <c:v>1365.0926003379284</c:v>
                </c:pt>
                <c:pt idx="22">
                  <c:v>1344.6162113328594</c:v>
                </c:pt>
                <c:pt idx="23">
                  <c:v>1324.4469681628664</c:v>
                </c:pt>
                <c:pt idx="24">
                  <c:v>1304.5802636404235</c:v>
                </c:pt>
                <c:pt idx="25">
                  <c:v>1285.011559685817</c:v>
                </c:pt>
                <c:pt idx="26">
                  <c:v>1265.7363862905297</c:v>
                </c:pt>
                <c:pt idx="27">
                  <c:v>1246.7503404961717</c:v>
                </c:pt>
                <c:pt idx="28">
                  <c:v>1228.0490853887291</c:v>
                </c:pt>
                <c:pt idx="29">
                  <c:v>1209.6283491078982</c:v>
                </c:pt>
                <c:pt idx="30">
                  <c:v>1191.4839238712796</c:v>
                </c:pt>
                <c:pt idx="31">
                  <c:v>1173.6116650132105</c:v>
                </c:pt>
                <c:pt idx="32">
                  <c:v>1156.0074900380123</c:v>
                </c:pt>
                <c:pt idx="33">
                  <c:v>1138.667377687442</c:v>
                </c:pt>
                <c:pt idx="34">
                  <c:v>1121.5873670221306</c:v>
                </c:pt>
              </c:numCache>
            </c:numRef>
          </c:val>
        </c:ser>
        <c:marker val="1"/>
        <c:axId val="110627072"/>
        <c:axId val="110637056"/>
      </c:lineChart>
      <c:catAx>
        <c:axId val="110627072"/>
        <c:scaling>
          <c:orientation val="minMax"/>
        </c:scaling>
        <c:axPos val="b"/>
        <c:numFmt formatCode="General" sourceLinked="1"/>
        <c:tickLblPos val="nextTo"/>
        <c:crossAx val="110637056"/>
        <c:crosses val="autoZero"/>
        <c:auto val="1"/>
        <c:lblAlgn val="ctr"/>
        <c:lblOffset val="100"/>
      </c:catAx>
      <c:valAx>
        <c:axId val="110637056"/>
        <c:scaling>
          <c:orientation val="minMax"/>
        </c:scaling>
        <c:axPos val="l"/>
        <c:majorGridlines/>
        <c:numFmt formatCode="_(* #,##0_);_(* \(#,##0\);_(* &quot;-&quot;??_);_(@_)" sourceLinked="1"/>
        <c:tickLblPos val="nextTo"/>
        <c:crossAx val="110627072"/>
        <c:crosses val="autoZero"/>
        <c:crossBetween val="between"/>
      </c:valAx>
    </c:plotArea>
    <c:plotVisOnly val="1"/>
  </c:chart>
  <c:printSettings>
    <c:headerFooter/>
    <c:pageMargins b="0.75000000000000033" l="0.70000000000000029" r="0.70000000000000029" t="0.75000000000000033" header="0.30000000000000016" footer="0.30000000000000016"/>
    <c:pageSetup orientation="landscape" horizontalDpi="1200" verticalDpi="1200"/>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inflationdata.com/inflation/inflation_rate/currentinflation.asp"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www.ssa.gov/OACT/quickcalc/index.html" TargetMode="External"/><Relationship Id="rId5" Type="http://schemas.openxmlformats.org/officeDocument/2006/relationships/hyperlink" Target="#'BUDGET TOOL'!A1"/><Relationship Id="rId4" Type="http://schemas.openxmlformats.org/officeDocument/2006/relationships/hyperlink" Target="http://gosset.wharton.upenn.edu/mortality/perl/CalcForm.html" TargetMode="External"/></Relationships>
</file>

<file path=xl/drawings/drawing1.xml><?xml version="1.0" encoding="utf-8"?>
<xdr:wsDr xmlns:xdr="http://schemas.openxmlformats.org/drawingml/2006/spreadsheetDrawing" xmlns:a="http://schemas.openxmlformats.org/drawingml/2006/main">
  <xdr:twoCellAnchor>
    <xdr:from>
      <xdr:col>4</xdr:col>
      <xdr:colOff>123823</xdr:colOff>
      <xdr:row>3</xdr:row>
      <xdr:rowOff>38101</xdr:rowOff>
    </xdr:from>
    <xdr:to>
      <xdr:col>14</xdr:col>
      <xdr:colOff>552450</xdr:colOff>
      <xdr:row>17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114302</xdr:colOff>
      <xdr:row>17</xdr:row>
      <xdr:rowOff>142875</xdr:rowOff>
    </xdr:from>
    <xdr:to>
      <xdr:col>14</xdr:col>
      <xdr:colOff>542925</xdr:colOff>
      <xdr:row>30</xdr:row>
      <xdr:rowOff>66675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438151</xdr:colOff>
      <xdr:row>5</xdr:row>
      <xdr:rowOff>66676</xdr:rowOff>
    </xdr:from>
    <xdr:to>
      <xdr:col>14</xdr:col>
      <xdr:colOff>485776</xdr:colOff>
      <xdr:row>7</xdr:row>
      <xdr:rowOff>28576</xdr:rowOff>
    </xdr:to>
    <xdr:sp macro="" textlink="">
      <xdr:nvSpPr>
        <xdr:cNvPr id="4" name="TextBox 3">
          <a:hlinkClick xmlns:r="http://schemas.openxmlformats.org/officeDocument/2006/relationships" r:id="rId3"/>
        </xdr:cNvPr>
        <xdr:cNvSpPr txBox="1"/>
      </xdr:nvSpPr>
      <xdr:spPr>
        <a:xfrm>
          <a:off x="6534151" y="838201"/>
          <a:ext cx="1314450" cy="285750"/>
        </a:xfrm>
        <a:prstGeom prst="rect">
          <a:avLst/>
        </a:prstGeom>
        <a:solidFill>
          <a:schemeClr val="accent2"/>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solidFill>
                <a:schemeClr val="bg1"/>
              </a:solidFill>
            </a:rPr>
            <a:t>Inflation Rate</a:t>
          </a:r>
        </a:p>
      </xdr:txBody>
    </xdr:sp>
    <xdr:clientData/>
  </xdr:twoCellAnchor>
  <xdr:twoCellAnchor>
    <xdr:from>
      <xdr:col>15</xdr:col>
      <xdr:colOff>66674</xdr:colOff>
      <xdr:row>3</xdr:row>
      <xdr:rowOff>47623</xdr:rowOff>
    </xdr:from>
    <xdr:to>
      <xdr:col>16</xdr:col>
      <xdr:colOff>3952874</xdr:colOff>
      <xdr:row>30</xdr:row>
      <xdr:rowOff>133350</xdr:rowOff>
    </xdr:to>
    <xdr:sp macro="" textlink="">
      <xdr:nvSpPr>
        <xdr:cNvPr id="5" name="TextBox 4"/>
        <xdr:cNvSpPr txBox="1"/>
      </xdr:nvSpPr>
      <xdr:spPr>
        <a:xfrm>
          <a:off x="8039099" y="457198"/>
          <a:ext cx="4057650" cy="45243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1" baseline="0">
              <a:solidFill>
                <a:schemeClr val="dk1"/>
              </a:solidFill>
              <a:latin typeface="+mn-lt"/>
              <a:ea typeface="+mn-ea"/>
              <a:cs typeface="+mn-cs"/>
            </a:rPr>
            <a:t>SUGGESTED USE OF THIS TOOL</a:t>
          </a: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latin typeface="+mn-lt"/>
              <a:ea typeface="+mn-ea"/>
              <a:cs typeface="+mn-cs"/>
            </a:rPr>
            <a:t>Use the "Budget Tool" to determine your current budget and use the total expense for your retirement years.  If you have children or other dependents living with you, which will not live with you during retirement, do not include those expenses.  </a:t>
          </a:r>
          <a:br>
            <a:rPr lang="en-US" sz="1000" baseline="0">
              <a:solidFill>
                <a:schemeClr val="dk1"/>
              </a:solidFill>
              <a:latin typeface="+mn-lt"/>
              <a:ea typeface="+mn-ea"/>
              <a:cs typeface="+mn-cs"/>
            </a:rPr>
          </a:br>
          <a:endParaRPr lang="en-US" sz="1000" b="0" i="0" u="none" strike="noStrike">
            <a:solidFill>
              <a:schemeClr val="dk1"/>
            </a:solidFill>
            <a:latin typeface="+mn-lt"/>
            <a:ea typeface="+mn-ea"/>
            <a:cs typeface="+mn-cs"/>
          </a:endParaRPr>
        </a:p>
        <a:p>
          <a:r>
            <a:rPr lang="en-US" sz="1000" b="0" i="0" u="none" strike="noStrike">
              <a:solidFill>
                <a:schemeClr val="dk1"/>
              </a:solidFill>
              <a:latin typeface="+mn-lt"/>
              <a:ea typeface="+mn-ea"/>
              <a:cs typeface="+mn-cs"/>
            </a:rPr>
            <a:t>How long your money lasts depends largely on four factors, shown.in the yellow cells.   Begin by entering the anticipated withdrawal rate of your investments at the time of your retirement.  </a:t>
          </a:r>
          <a:r>
            <a:rPr lang="en-US" sz="1000"/>
            <a:t> (See the steps</a:t>
          </a:r>
          <a:r>
            <a:rPr lang="en-US" sz="1000" baseline="0"/>
            <a:t> below.)</a:t>
          </a:r>
        </a:p>
        <a:p>
          <a:endParaRPr lang="en-US" sz="1000" baseline="0"/>
        </a:p>
        <a:p>
          <a:r>
            <a:rPr lang="en-US" sz="1000" baseline="0"/>
            <a:t>Increase the "Portfolio value at retirement" until the "Monthly $$ paid to you" column matches the dollar value you will need monthly to live.</a:t>
          </a:r>
        </a:p>
        <a:p>
          <a:r>
            <a:rPr lang="en-US" sz="1000" baseline="0"/>
            <a:t>You now know the value of your portfolio needed at retirement.  </a:t>
          </a:r>
          <a:r>
            <a:rPr lang="en-US" sz="1100" baseline="0">
              <a:solidFill>
                <a:schemeClr val="dk1"/>
              </a:solidFill>
              <a:latin typeface="+mn-lt"/>
              <a:ea typeface="+mn-ea"/>
              <a:cs typeface="+mn-cs"/>
            </a:rPr>
            <a:t>Add to that total Social Security payments and other income expected during retirement to see your total monthly income.  Total income should be equal or grater than your current expenses.  Income taxes have not been entered into this analysis.   </a:t>
          </a:r>
          <a:endParaRPr lang="en-US" sz="1000" baseline="0"/>
        </a:p>
        <a:p>
          <a:endParaRPr lang="en-US" sz="1000" baseline="0"/>
        </a:p>
        <a:p>
          <a:r>
            <a:rPr lang="en-US" sz="1000" baseline="0"/>
            <a:t>(Using the example here, a portfolio of $500,000  will provide $1,875 per month if retiring at the age of 67.)</a:t>
          </a:r>
        </a:p>
        <a:p>
          <a:r>
            <a:rPr lang="en-US" sz="1000" baseline="0"/>
            <a:t> </a:t>
          </a:r>
        </a:p>
        <a:p>
          <a:r>
            <a:rPr lang="en-US" sz="1000" baseline="0"/>
            <a:t>Use the "Life Expentancy" tool to determine your estimated life expetancy.  Then note how much of your portfolio is left at that age.  If substantial, you are probably saving and investing sufficient funds. Or you could increase the "Withdrawal rate".  If not substantial you might need to save more to increase the "Portfolio value at retirement" or reduce the withdrawal rate.  </a:t>
          </a:r>
        </a:p>
      </xdr:txBody>
    </xdr:sp>
    <xdr:clientData/>
  </xdr:twoCellAnchor>
  <xdr:twoCellAnchor>
    <xdr:from>
      <xdr:col>12</xdr:col>
      <xdr:colOff>428625</xdr:colOff>
      <xdr:row>7</xdr:row>
      <xdr:rowOff>85726</xdr:rowOff>
    </xdr:from>
    <xdr:to>
      <xdr:col>14</xdr:col>
      <xdr:colOff>466725</xdr:colOff>
      <xdr:row>9</xdr:row>
      <xdr:rowOff>47626</xdr:rowOff>
    </xdr:to>
    <xdr:sp macro="" textlink="">
      <xdr:nvSpPr>
        <xdr:cNvPr id="6" name="TextBox 5">
          <a:hlinkClick xmlns:r="http://schemas.openxmlformats.org/officeDocument/2006/relationships" r:id="rId4"/>
        </xdr:cNvPr>
        <xdr:cNvSpPr txBox="1"/>
      </xdr:nvSpPr>
      <xdr:spPr>
        <a:xfrm>
          <a:off x="6524625" y="1181101"/>
          <a:ext cx="1304925" cy="285750"/>
        </a:xfrm>
        <a:prstGeom prst="rect">
          <a:avLst/>
        </a:prstGeom>
        <a:solidFill>
          <a:schemeClr val="accent2"/>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solidFill>
                <a:schemeClr val="bg1"/>
              </a:solidFill>
            </a:rPr>
            <a:t>Life Expectancy</a:t>
          </a:r>
        </a:p>
      </xdr:txBody>
    </xdr:sp>
    <xdr:clientData/>
  </xdr:twoCellAnchor>
  <xdr:twoCellAnchor>
    <xdr:from>
      <xdr:col>12</xdr:col>
      <xdr:colOff>438151</xdr:colOff>
      <xdr:row>3</xdr:row>
      <xdr:rowOff>85726</xdr:rowOff>
    </xdr:from>
    <xdr:to>
      <xdr:col>14</xdr:col>
      <xdr:colOff>485776</xdr:colOff>
      <xdr:row>5</xdr:row>
      <xdr:rowOff>9526</xdr:rowOff>
    </xdr:to>
    <xdr:sp macro="" textlink="">
      <xdr:nvSpPr>
        <xdr:cNvPr id="7" name="TextBox 6">
          <a:hlinkClick xmlns:r="http://schemas.openxmlformats.org/officeDocument/2006/relationships" r:id="rId5"/>
        </xdr:cNvPr>
        <xdr:cNvSpPr txBox="1"/>
      </xdr:nvSpPr>
      <xdr:spPr>
        <a:xfrm>
          <a:off x="6534151" y="495301"/>
          <a:ext cx="1314450" cy="285750"/>
        </a:xfrm>
        <a:prstGeom prst="rect">
          <a:avLst/>
        </a:prstGeom>
        <a:solidFill>
          <a:schemeClr val="accent2"/>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solidFill>
                <a:schemeClr val="bg1"/>
              </a:solidFill>
            </a:rPr>
            <a:t>Budget Tool</a:t>
          </a:r>
        </a:p>
      </xdr:txBody>
    </xdr:sp>
    <xdr:clientData/>
  </xdr:twoCellAnchor>
  <xdr:twoCellAnchor>
    <xdr:from>
      <xdr:col>12</xdr:col>
      <xdr:colOff>438150</xdr:colOff>
      <xdr:row>12</xdr:row>
      <xdr:rowOff>142876</xdr:rowOff>
    </xdr:from>
    <xdr:to>
      <xdr:col>14</xdr:col>
      <xdr:colOff>476250</xdr:colOff>
      <xdr:row>14</xdr:row>
      <xdr:rowOff>104776</xdr:rowOff>
    </xdr:to>
    <xdr:sp macro="" textlink="">
      <xdr:nvSpPr>
        <xdr:cNvPr id="8" name="TextBox 7">
          <a:hlinkClick xmlns:r="http://schemas.openxmlformats.org/officeDocument/2006/relationships" r:id="rId6"/>
        </xdr:cNvPr>
        <xdr:cNvSpPr txBox="1"/>
      </xdr:nvSpPr>
      <xdr:spPr>
        <a:xfrm>
          <a:off x="6591300" y="2047876"/>
          <a:ext cx="1304925" cy="285750"/>
        </a:xfrm>
        <a:prstGeom prst="rect">
          <a:avLst/>
        </a:prstGeom>
        <a:solidFill>
          <a:schemeClr val="accent2"/>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solidFill>
                <a:schemeClr val="bg1"/>
              </a:solidFill>
            </a:rPr>
            <a:t>S</a:t>
          </a:r>
          <a:r>
            <a:rPr lang="en-US" sz="1400" baseline="0">
              <a:solidFill>
                <a:schemeClr val="bg1"/>
              </a:solidFill>
            </a:rPr>
            <a:t>S Calculator</a:t>
          </a:r>
          <a:endParaRPr lang="en-US" sz="1400">
            <a:solidFill>
              <a:schemeClr val="bg1"/>
            </a:solidFill>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0.67463</cdr:x>
      <cdr:y>0.88693</cdr:y>
    </cdr:from>
    <cdr:to>
      <cdr:x>0.82416</cdr:x>
      <cdr:y>0.98587</cdr:y>
    </cdr:to>
    <cdr:sp macro="" textlink="">
      <cdr:nvSpPr>
        <cdr:cNvPr id="2" name="TextBox 1"/>
        <cdr:cNvSpPr txBox="1"/>
      </cdr:nvSpPr>
      <cdr:spPr>
        <a:xfrm xmlns:a="http://schemas.openxmlformats.org/drawingml/2006/main">
          <a:off x="3495678" y="2416118"/>
          <a:ext cx="774798" cy="2695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Age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55"/>
  <sheetViews>
    <sheetView showGridLines="0" showRowColHeaders="0" tabSelected="1" workbookViewId="0">
      <selection activeCell="Q2" sqref="Q2"/>
    </sheetView>
  </sheetViews>
  <sheetFormatPr defaultRowHeight="12.75"/>
  <cols>
    <col min="1" max="1" width="5.42578125" style="2" customWidth="1"/>
    <col min="2" max="2" width="12.42578125" style="2" customWidth="1"/>
    <col min="3" max="3" width="9.7109375" style="2" customWidth="1"/>
    <col min="4" max="4" width="12.85546875" style="2" customWidth="1"/>
    <col min="5" max="5" width="1.85546875" style="2" customWidth="1"/>
    <col min="6" max="6" width="10.42578125" style="1" customWidth="1"/>
    <col min="7" max="7" width="9.5703125" style="1" customWidth="1"/>
    <col min="8" max="8" width="8.42578125" style="1" customWidth="1"/>
    <col min="9" max="9" width="3.85546875" style="1" customWidth="1"/>
    <col min="10" max="10" width="10.7109375" style="1" customWidth="1"/>
    <col min="11" max="11" width="3.85546875" style="1" customWidth="1"/>
    <col min="12" max="12" width="3.140625" style="1" customWidth="1"/>
    <col min="13" max="13" width="15.28515625" style="1" customWidth="1"/>
    <col min="14" max="14" width="3.7109375" style="1" customWidth="1"/>
    <col min="15" max="15" width="9.140625" style="1"/>
    <col min="16" max="16" width="2.5703125" style="1" customWidth="1"/>
    <col min="17" max="17" width="59.28515625" style="1" customWidth="1"/>
    <col min="18" max="18" width="9.140625" style="1"/>
    <col min="19" max="19" width="12" style="1" bestFit="1" customWidth="1"/>
    <col min="20" max="16384" width="9.140625" style="1"/>
  </cols>
  <sheetData>
    <row r="1" spans="1:19" ht="15.75">
      <c r="A1" s="38"/>
      <c r="B1" s="99" t="s">
        <v>73</v>
      </c>
      <c r="C1" s="99"/>
      <c r="D1" s="99"/>
      <c r="E1" s="99"/>
      <c r="F1" s="99"/>
      <c r="G1" s="99"/>
      <c r="H1" s="99"/>
      <c r="I1" s="99"/>
      <c r="J1" s="99"/>
      <c r="K1" s="99"/>
      <c r="L1" s="99"/>
      <c r="M1" s="99"/>
      <c r="N1" s="99"/>
      <c r="O1" s="39"/>
      <c r="P1" s="39"/>
      <c r="Q1" s="39"/>
    </row>
    <row r="2" spans="1:19" ht="12.75" customHeight="1">
      <c r="A2" s="40"/>
      <c r="B2" s="41" t="s">
        <v>74</v>
      </c>
      <c r="C2" s="4">
        <v>4.4999999999999998E-2</v>
      </c>
      <c r="D2" s="40"/>
      <c r="E2" s="41" t="s">
        <v>75</v>
      </c>
      <c r="F2" s="4">
        <v>0.03</v>
      </c>
      <c r="G2" s="42"/>
      <c r="H2" s="43" t="s">
        <v>3</v>
      </c>
      <c r="I2" s="36">
        <v>67</v>
      </c>
      <c r="J2" s="44"/>
      <c r="K2" s="44"/>
      <c r="L2" s="44"/>
      <c r="M2" s="45"/>
      <c r="N2" s="46" t="s">
        <v>10</v>
      </c>
      <c r="O2" s="4">
        <v>0.06</v>
      </c>
      <c r="P2" s="39"/>
      <c r="Q2" s="98" t="s">
        <v>77</v>
      </c>
    </row>
    <row r="3" spans="1:19" ht="3.75" customHeight="1">
      <c r="A3" s="47"/>
      <c r="B3" s="48"/>
      <c r="C3" s="49">
        <f>-C2</f>
        <v>-4.4999999999999998E-2</v>
      </c>
      <c r="D3" s="38"/>
      <c r="E3" s="50"/>
      <c r="F3" s="51">
        <f>-F2</f>
        <v>-0.03</v>
      </c>
      <c r="G3" s="39"/>
      <c r="H3" s="52"/>
      <c r="I3" s="39"/>
      <c r="J3" s="39"/>
      <c r="K3" s="39"/>
      <c r="L3" s="39"/>
      <c r="M3" s="39"/>
      <c r="N3" s="39"/>
      <c r="O3" s="39"/>
      <c r="P3" s="39"/>
      <c r="Q3" s="39"/>
    </row>
    <row r="4" spans="1:19" ht="13.5" customHeight="1">
      <c r="A4" s="53"/>
      <c r="B4" s="54"/>
      <c r="C4" s="55" t="s">
        <v>4</v>
      </c>
      <c r="D4" s="37">
        <v>500000</v>
      </c>
      <c r="E4" s="56"/>
      <c r="F4" s="57"/>
      <c r="G4" s="58"/>
      <c r="H4" s="59"/>
      <c r="I4" s="60"/>
      <c r="J4" s="39"/>
      <c r="K4" s="39"/>
      <c r="L4" s="39"/>
      <c r="M4" s="39"/>
      <c r="N4" s="39"/>
      <c r="O4" s="39">
        <v>1</v>
      </c>
      <c r="P4" s="39"/>
      <c r="Q4" s="61"/>
    </row>
    <row r="5" spans="1:19" ht="15">
      <c r="A5" s="62"/>
      <c r="B5" s="103" t="s">
        <v>76</v>
      </c>
      <c r="C5" s="63" t="s">
        <v>13</v>
      </c>
      <c r="D5" s="64" t="s">
        <v>8</v>
      </c>
      <c r="E5" s="65"/>
      <c r="F5" s="65"/>
      <c r="G5" s="39"/>
      <c r="H5" s="39"/>
      <c r="I5" s="60"/>
      <c r="J5" s="39"/>
      <c r="K5" s="39"/>
      <c r="L5" s="39"/>
      <c r="M5" s="39"/>
      <c r="N5" s="39"/>
      <c r="O5" s="39"/>
      <c r="P5" s="8"/>
      <c r="Q5" s="39"/>
    </row>
    <row r="6" spans="1:19">
      <c r="A6" s="66" t="s">
        <v>0</v>
      </c>
      <c r="B6" s="67" t="s">
        <v>1</v>
      </c>
      <c r="C6" s="68" t="s">
        <v>12</v>
      </c>
      <c r="D6" s="69" t="s">
        <v>9</v>
      </c>
      <c r="E6" s="38"/>
      <c r="F6" s="65"/>
      <c r="G6" s="39"/>
      <c r="H6" s="39"/>
      <c r="I6" s="60"/>
      <c r="J6" s="39"/>
      <c r="K6" s="39"/>
      <c r="L6" s="39"/>
      <c r="M6" s="39"/>
      <c r="N6" s="39"/>
      <c r="O6" s="39"/>
      <c r="P6" s="39"/>
      <c r="Q6" s="39"/>
    </row>
    <row r="7" spans="1:19">
      <c r="A7" s="101">
        <f>I2</f>
        <v>67</v>
      </c>
      <c r="B7" s="100">
        <f>D4</f>
        <v>500000</v>
      </c>
      <c r="C7" s="100">
        <f>D4</f>
        <v>500000</v>
      </c>
      <c r="D7" s="102">
        <f t="shared" ref="D7:D41" si="0">C7*C$2/12</f>
        <v>1875</v>
      </c>
      <c r="E7" s="38"/>
      <c r="F7" s="39"/>
      <c r="G7" s="39"/>
      <c r="H7" s="39"/>
      <c r="I7" s="39"/>
      <c r="J7" s="39"/>
      <c r="K7" s="39"/>
      <c r="L7" s="39"/>
      <c r="M7" s="39"/>
      <c r="N7" s="39"/>
      <c r="O7" s="39"/>
      <c r="P7" s="39"/>
      <c r="Q7" s="39"/>
      <c r="R7" s="6"/>
    </row>
    <row r="8" spans="1:19">
      <c r="A8" s="101">
        <f t="shared" ref="A8:A41" si="1">A7+1</f>
        <v>68</v>
      </c>
      <c r="B8" s="100">
        <f t="shared" ref="B8:B41" si="2">($B7)*(1+(O$2+$C$3))</f>
        <v>507499.99999999994</v>
      </c>
      <c r="C8" s="100">
        <f t="shared" ref="C8:C41" si="3">$C7*($C$3+$F$3+O$2)+$C7</f>
        <v>492500</v>
      </c>
      <c r="D8" s="102">
        <f t="shared" si="0"/>
        <v>1846.875</v>
      </c>
      <c r="E8" s="38"/>
      <c r="F8" s="39"/>
      <c r="G8" s="39"/>
      <c r="H8" s="39"/>
      <c r="I8" s="39"/>
      <c r="J8" s="39"/>
      <c r="K8" s="39"/>
      <c r="L8" s="39"/>
      <c r="M8" s="39"/>
      <c r="N8" s="39"/>
      <c r="O8" s="39"/>
      <c r="P8" s="39"/>
      <c r="Q8" s="39"/>
      <c r="S8" s="7"/>
    </row>
    <row r="9" spans="1:19">
      <c r="A9" s="101">
        <f t="shared" si="1"/>
        <v>69</v>
      </c>
      <c r="B9" s="100">
        <f t="shared" si="2"/>
        <v>515112.49999999988</v>
      </c>
      <c r="C9" s="100">
        <f t="shared" si="3"/>
        <v>485112.5</v>
      </c>
      <c r="D9" s="102">
        <f t="shared" si="0"/>
        <v>1819.171875</v>
      </c>
      <c r="E9" s="38"/>
      <c r="F9" s="39"/>
      <c r="G9" s="39"/>
      <c r="H9" s="39"/>
      <c r="I9" s="39"/>
      <c r="J9" s="39"/>
      <c r="K9" s="39"/>
      <c r="L9" s="39"/>
      <c r="M9" s="39"/>
      <c r="N9" s="39"/>
      <c r="O9" s="39"/>
      <c r="P9" s="39"/>
      <c r="Q9" s="39"/>
      <c r="S9" s="7"/>
    </row>
    <row r="10" spans="1:19">
      <c r="A10" s="101">
        <f t="shared" si="1"/>
        <v>70</v>
      </c>
      <c r="B10" s="100">
        <f t="shared" si="2"/>
        <v>522839.18749999983</v>
      </c>
      <c r="C10" s="100">
        <f t="shared" si="3"/>
        <v>477835.8125</v>
      </c>
      <c r="D10" s="102">
        <f t="shared" si="0"/>
        <v>1791.8842968749998</v>
      </c>
      <c r="E10" s="38"/>
      <c r="F10" s="39"/>
      <c r="G10" s="39"/>
      <c r="H10" s="39"/>
      <c r="I10" s="39"/>
      <c r="J10" s="39"/>
      <c r="K10" s="39"/>
      <c r="L10" s="39"/>
      <c r="M10" s="39"/>
      <c r="N10" s="39"/>
      <c r="O10" s="39"/>
      <c r="P10" s="39"/>
      <c r="Q10" s="39"/>
      <c r="S10" s="7"/>
    </row>
    <row r="11" spans="1:19">
      <c r="A11" s="101">
        <f t="shared" si="1"/>
        <v>71</v>
      </c>
      <c r="B11" s="100">
        <f t="shared" si="2"/>
        <v>530681.77531249973</v>
      </c>
      <c r="C11" s="100">
        <f t="shared" si="3"/>
        <v>470668.27531250002</v>
      </c>
      <c r="D11" s="102">
        <f t="shared" si="0"/>
        <v>1765.006032421875</v>
      </c>
      <c r="E11" s="38"/>
      <c r="F11" s="39"/>
      <c r="G11" s="39"/>
      <c r="H11" s="39"/>
      <c r="I11" s="39"/>
      <c r="J11" s="39"/>
      <c r="K11" s="39"/>
      <c r="L11" s="39"/>
      <c r="M11" s="39"/>
      <c r="N11" s="39"/>
      <c r="O11" s="39"/>
      <c r="P11" s="39"/>
      <c r="Q11" s="39"/>
    </row>
    <row r="12" spans="1:19">
      <c r="A12" s="101">
        <f t="shared" si="1"/>
        <v>72</v>
      </c>
      <c r="B12" s="100">
        <f t="shared" si="2"/>
        <v>538642.0019421872</v>
      </c>
      <c r="C12" s="100">
        <f t="shared" si="3"/>
        <v>463608.2511828125</v>
      </c>
      <c r="D12" s="102">
        <f t="shared" si="0"/>
        <v>1738.5309419355469</v>
      </c>
      <c r="E12" s="38"/>
      <c r="F12" s="39"/>
      <c r="G12" s="39"/>
      <c r="H12" s="39"/>
      <c r="I12" s="39"/>
      <c r="J12" s="39"/>
      <c r="K12" s="39"/>
      <c r="L12" s="39"/>
      <c r="M12" s="39"/>
      <c r="N12" s="39"/>
      <c r="O12" s="39"/>
      <c r="P12" s="39"/>
      <c r="Q12" s="39"/>
    </row>
    <row r="13" spans="1:19">
      <c r="A13" s="101">
        <f t="shared" si="1"/>
        <v>73</v>
      </c>
      <c r="B13" s="100">
        <f t="shared" si="2"/>
        <v>546721.6319713199</v>
      </c>
      <c r="C13" s="100">
        <f t="shared" si="3"/>
        <v>456654.12741507031</v>
      </c>
      <c r="D13" s="102">
        <f t="shared" si="0"/>
        <v>1712.4529778065137</v>
      </c>
      <c r="E13" s="38"/>
      <c r="F13" s="39"/>
      <c r="G13" s="39"/>
      <c r="H13" s="39"/>
      <c r="I13" s="39"/>
      <c r="J13" s="39"/>
      <c r="K13" s="39"/>
      <c r="L13" s="39"/>
      <c r="M13" s="39"/>
      <c r="N13" s="39"/>
      <c r="O13" s="39"/>
      <c r="P13" s="39"/>
      <c r="Q13" s="39"/>
    </row>
    <row r="14" spans="1:19">
      <c r="A14" s="101">
        <f t="shared" si="1"/>
        <v>74</v>
      </c>
      <c r="B14" s="100">
        <f t="shared" si="2"/>
        <v>554922.4564508897</v>
      </c>
      <c r="C14" s="100">
        <f t="shared" si="3"/>
        <v>449804.31550384423</v>
      </c>
      <c r="D14" s="102">
        <f t="shared" si="0"/>
        <v>1686.7661831394159</v>
      </c>
      <c r="E14" s="38"/>
      <c r="F14" s="39"/>
      <c r="G14" s="39"/>
      <c r="H14" s="39"/>
      <c r="I14" s="39"/>
      <c r="J14" s="39"/>
      <c r="K14" s="39"/>
      <c r="L14" s="39"/>
      <c r="M14" s="39"/>
      <c r="N14" s="39"/>
      <c r="O14" s="39"/>
      <c r="P14" s="39"/>
      <c r="Q14" s="39"/>
    </row>
    <row r="15" spans="1:19">
      <c r="A15" s="101">
        <f t="shared" si="1"/>
        <v>75</v>
      </c>
      <c r="B15" s="100">
        <f t="shared" si="2"/>
        <v>563246.29329765297</v>
      </c>
      <c r="C15" s="100">
        <f t="shared" si="3"/>
        <v>443057.25077128655</v>
      </c>
      <c r="D15" s="102">
        <f t="shared" si="0"/>
        <v>1661.4646903923247</v>
      </c>
      <c r="E15" s="38"/>
      <c r="F15" s="39"/>
      <c r="G15" s="39"/>
      <c r="H15" s="39"/>
      <c r="I15" s="39"/>
      <c r="J15" s="39"/>
      <c r="K15" s="39"/>
      <c r="L15" s="39"/>
      <c r="M15" s="39"/>
      <c r="N15" s="39"/>
      <c r="O15" s="39"/>
      <c r="P15" s="39"/>
      <c r="Q15" s="39"/>
    </row>
    <row r="16" spans="1:19">
      <c r="A16" s="101">
        <f t="shared" si="1"/>
        <v>76</v>
      </c>
      <c r="B16" s="100">
        <f t="shared" si="2"/>
        <v>571694.98769711773</v>
      </c>
      <c r="C16" s="100">
        <f t="shared" si="3"/>
        <v>436411.39200971724</v>
      </c>
      <c r="D16" s="102">
        <f t="shared" si="0"/>
        <v>1636.5427200364395</v>
      </c>
      <c r="E16" s="38"/>
      <c r="F16" s="39"/>
      <c r="G16" s="39"/>
      <c r="H16" s="39"/>
      <c r="I16" s="39"/>
      <c r="J16" s="39"/>
      <c r="K16" s="39"/>
      <c r="L16" s="39"/>
      <c r="M16" s="39"/>
      <c r="N16" s="39"/>
      <c r="O16" s="39"/>
      <c r="P16" s="39"/>
      <c r="Q16" s="39"/>
    </row>
    <row r="17" spans="1:17">
      <c r="A17" s="101">
        <f t="shared" si="1"/>
        <v>77</v>
      </c>
      <c r="B17" s="100">
        <f t="shared" si="2"/>
        <v>580270.41251257446</v>
      </c>
      <c r="C17" s="100">
        <f t="shared" si="3"/>
        <v>429865.2211295715</v>
      </c>
      <c r="D17" s="102">
        <f t="shared" si="0"/>
        <v>1611.9945792358931</v>
      </c>
      <c r="E17" s="38"/>
      <c r="F17" s="38"/>
      <c r="G17" s="39"/>
      <c r="H17" s="39"/>
      <c r="I17" s="39"/>
      <c r="J17" s="39"/>
      <c r="K17" s="39"/>
      <c r="L17" s="39"/>
      <c r="M17" s="39"/>
      <c r="N17" s="39"/>
      <c r="O17" s="39"/>
      <c r="P17" s="39"/>
      <c r="Q17" s="39"/>
    </row>
    <row r="18" spans="1:17">
      <c r="A18" s="101">
        <f t="shared" si="1"/>
        <v>78</v>
      </c>
      <c r="B18" s="100">
        <f t="shared" si="2"/>
        <v>588974.46870026307</v>
      </c>
      <c r="C18" s="100">
        <f t="shared" si="3"/>
        <v>423417.24281262793</v>
      </c>
      <c r="D18" s="102">
        <f t="shared" si="0"/>
        <v>1587.8146605473546</v>
      </c>
      <c r="E18" s="38"/>
      <c r="F18" s="38"/>
      <c r="G18" s="39"/>
      <c r="H18" s="39"/>
      <c r="I18" s="39"/>
      <c r="J18" s="39"/>
      <c r="K18" s="39"/>
      <c r="L18" s="39"/>
      <c r="M18" s="39"/>
      <c r="N18" s="39"/>
      <c r="O18" s="39"/>
      <c r="P18" s="39"/>
      <c r="Q18" s="39"/>
    </row>
    <row r="19" spans="1:17">
      <c r="A19" s="101">
        <f t="shared" si="1"/>
        <v>79</v>
      </c>
      <c r="B19" s="100">
        <f t="shared" si="2"/>
        <v>597809.08573076699</v>
      </c>
      <c r="C19" s="100">
        <f t="shared" si="3"/>
        <v>417065.98417043849</v>
      </c>
      <c r="D19" s="102">
        <f t="shared" si="0"/>
        <v>1563.9974406391441</v>
      </c>
      <c r="E19" s="38"/>
      <c r="F19" s="38"/>
      <c r="G19" s="39"/>
      <c r="H19" s="39"/>
      <c r="I19" s="39"/>
      <c r="J19" s="39"/>
      <c r="K19" s="39"/>
      <c r="L19" s="39"/>
      <c r="M19" s="39"/>
      <c r="N19" s="39"/>
      <c r="O19" s="39"/>
      <c r="P19" s="39"/>
      <c r="Q19" s="39"/>
    </row>
    <row r="20" spans="1:17">
      <c r="A20" s="101">
        <f t="shared" si="1"/>
        <v>80</v>
      </c>
      <c r="B20" s="100">
        <f t="shared" si="2"/>
        <v>606776.22201672848</v>
      </c>
      <c r="C20" s="100">
        <f t="shared" si="3"/>
        <v>410809.99440788192</v>
      </c>
      <c r="D20" s="102">
        <f t="shared" si="0"/>
        <v>1540.5374790295573</v>
      </c>
      <c r="E20" s="38"/>
      <c r="F20" s="70"/>
      <c r="G20" s="70"/>
      <c r="H20" s="70"/>
      <c r="I20" s="70"/>
      <c r="J20" s="70"/>
      <c r="K20" s="70"/>
      <c r="L20" s="70"/>
      <c r="M20" s="70"/>
      <c r="N20" s="70"/>
      <c r="O20" s="39"/>
      <c r="P20" s="39"/>
      <c r="Q20" s="39"/>
    </row>
    <row r="21" spans="1:17">
      <c r="A21" s="101">
        <f t="shared" si="1"/>
        <v>81</v>
      </c>
      <c r="B21" s="100">
        <f t="shared" si="2"/>
        <v>615877.86534697935</v>
      </c>
      <c r="C21" s="100">
        <f t="shared" si="3"/>
        <v>404647.84449176368</v>
      </c>
      <c r="D21" s="102">
        <f t="shared" si="0"/>
        <v>1517.4294168441138</v>
      </c>
      <c r="E21" s="38"/>
      <c r="F21" s="70"/>
      <c r="G21" s="70"/>
      <c r="H21" s="70"/>
      <c r="I21" s="70"/>
      <c r="J21" s="70"/>
      <c r="K21" s="70"/>
      <c r="L21" s="70"/>
      <c r="M21" s="70"/>
      <c r="N21" s="39"/>
      <c r="O21" s="39"/>
      <c r="P21" s="39"/>
      <c r="Q21" s="39"/>
    </row>
    <row r="22" spans="1:17" ht="15">
      <c r="A22" s="101">
        <f t="shared" si="1"/>
        <v>82</v>
      </c>
      <c r="B22" s="100">
        <f t="shared" si="2"/>
        <v>625116.03332718404</v>
      </c>
      <c r="C22" s="100">
        <f t="shared" si="3"/>
        <v>398578.12682438723</v>
      </c>
      <c r="D22" s="102">
        <f t="shared" si="0"/>
        <v>1494.667975591452</v>
      </c>
      <c r="E22" s="38"/>
      <c r="F22" s="38"/>
      <c r="G22" s="39"/>
      <c r="H22" s="39"/>
      <c r="I22" s="39"/>
      <c r="J22" s="39"/>
      <c r="K22" s="39"/>
      <c r="L22" s="71"/>
      <c r="M22" s="71"/>
      <c r="N22" s="39"/>
      <c r="O22" s="39"/>
      <c r="P22" s="39"/>
      <c r="Q22" s="39"/>
    </row>
    <row r="23" spans="1:17">
      <c r="A23" s="101">
        <f t="shared" si="1"/>
        <v>83</v>
      </c>
      <c r="B23" s="100">
        <f t="shared" si="2"/>
        <v>634492.77382709179</v>
      </c>
      <c r="C23" s="100">
        <f t="shared" si="3"/>
        <v>392599.45492202142</v>
      </c>
      <c r="D23" s="102">
        <f t="shared" si="0"/>
        <v>1472.2479559575804</v>
      </c>
      <c r="E23" s="38"/>
      <c r="F23" s="38"/>
      <c r="G23" s="39"/>
      <c r="H23" s="39"/>
      <c r="I23" s="39"/>
      <c r="J23" s="39"/>
      <c r="K23" s="39"/>
      <c r="L23" s="39"/>
      <c r="M23" s="39"/>
      <c r="N23" s="39"/>
      <c r="O23" s="39"/>
      <c r="P23" s="39"/>
      <c r="Q23" s="39"/>
    </row>
    <row r="24" spans="1:17">
      <c r="A24" s="101">
        <f t="shared" si="1"/>
        <v>84</v>
      </c>
      <c r="B24" s="100">
        <f t="shared" si="2"/>
        <v>644010.16543449811</v>
      </c>
      <c r="C24" s="100">
        <f t="shared" si="3"/>
        <v>386710.46309819113</v>
      </c>
      <c r="D24" s="102">
        <f t="shared" si="0"/>
        <v>1450.1642366182168</v>
      </c>
      <c r="E24" s="38"/>
      <c r="F24" s="39"/>
      <c r="G24" s="39"/>
      <c r="H24" s="39"/>
      <c r="I24" s="39"/>
      <c r="J24" s="39"/>
      <c r="K24" s="39"/>
      <c r="L24" s="39"/>
      <c r="M24" s="39"/>
      <c r="N24" s="39"/>
      <c r="O24" s="72"/>
      <c r="P24" s="72"/>
      <c r="Q24" s="72"/>
    </row>
    <row r="25" spans="1:17">
      <c r="A25" s="101">
        <f t="shared" si="1"/>
        <v>85</v>
      </c>
      <c r="B25" s="100">
        <f t="shared" si="2"/>
        <v>653670.31791601551</v>
      </c>
      <c r="C25" s="100">
        <f t="shared" si="3"/>
        <v>380909.80615171825</v>
      </c>
      <c r="D25" s="102">
        <f t="shared" si="0"/>
        <v>1428.4117730689434</v>
      </c>
      <c r="E25" s="38"/>
      <c r="F25" s="38"/>
      <c r="G25" s="39"/>
      <c r="H25" s="73"/>
      <c r="I25" s="73"/>
      <c r="J25" s="73"/>
      <c r="K25" s="73"/>
      <c r="L25" s="39"/>
      <c r="M25" s="39"/>
      <c r="N25" s="73"/>
      <c r="O25" s="73"/>
      <c r="P25" s="73"/>
      <c r="Q25" s="73"/>
    </row>
    <row r="26" spans="1:17">
      <c r="A26" s="101">
        <f t="shared" si="1"/>
        <v>86</v>
      </c>
      <c r="B26" s="100">
        <f t="shared" si="2"/>
        <v>663475.37268475571</v>
      </c>
      <c r="C26" s="100">
        <f t="shared" si="3"/>
        <v>375196.15905944246</v>
      </c>
      <c r="D26" s="102">
        <f t="shared" si="0"/>
        <v>1406.9855964729093</v>
      </c>
      <c r="E26" s="38"/>
      <c r="F26" s="38"/>
      <c r="G26" s="39"/>
      <c r="H26" s="73"/>
      <c r="I26" s="73"/>
      <c r="J26" s="73"/>
      <c r="K26" s="73"/>
      <c r="L26" s="39"/>
      <c r="M26" s="39"/>
      <c r="N26" s="73"/>
      <c r="O26" s="73"/>
      <c r="P26" s="73"/>
      <c r="Q26" s="73"/>
    </row>
    <row r="27" spans="1:17">
      <c r="A27" s="101">
        <f t="shared" si="1"/>
        <v>87</v>
      </c>
      <c r="B27" s="100">
        <f t="shared" si="2"/>
        <v>673427.50327502703</v>
      </c>
      <c r="C27" s="100">
        <f t="shared" si="3"/>
        <v>369568.21667355084</v>
      </c>
      <c r="D27" s="102">
        <f t="shared" si="0"/>
        <v>1385.8808125258156</v>
      </c>
      <c r="E27" s="38"/>
      <c r="F27" s="38"/>
      <c r="G27" s="39"/>
      <c r="H27" s="39"/>
      <c r="I27" s="39"/>
      <c r="J27" s="39"/>
      <c r="K27" s="39"/>
      <c r="L27" s="73"/>
      <c r="M27" s="73"/>
      <c r="N27" s="39"/>
      <c r="O27" s="39"/>
      <c r="P27" s="39"/>
      <c r="Q27" s="39"/>
    </row>
    <row r="28" spans="1:17">
      <c r="A28" s="101">
        <f t="shared" si="1"/>
        <v>88</v>
      </c>
      <c r="B28" s="100">
        <f t="shared" si="2"/>
        <v>683528.91582415241</v>
      </c>
      <c r="C28" s="100">
        <f t="shared" si="3"/>
        <v>364024.69342344755</v>
      </c>
      <c r="D28" s="102">
        <f t="shared" si="0"/>
        <v>1365.0926003379284</v>
      </c>
      <c r="E28" s="38"/>
      <c r="F28" s="38"/>
      <c r="G28" s="39"/>
      <c r="H28" s="74"/>
      <c r="I28" s="74"/>
      <c r="J28" s="74"/>
      <c r="K28" s="74"/>
      <c r="L28" s="73"/>
      <c r="M28" s="73"/>
      <c r="N28" s="74"/>
      <c r="O28" s="74"/>
      <c r="P28" s="74"/>
      <c r="Q28" s="74"/>
    </row>
    <row r="29" spans="1:17">
      <c r="A29" s="101">
        <f t="shared" si="1"/>
        <v>89</v>
      </c>
      <c r="B29" s="100">
        <f t="shared" si="2"/>
        <v>693781.84956151468</v>
      </c>
      <c r="C29" s="100">
        <f t="shared" si="3"/>
        <v>358564.32302209584</v>
      </c>
      <c r="D29" s="102">
        <f t="shared" si="0"/>
        <v>1344.6162113328594</v>
      </c>
      <c r="E29" s="38"/>
      <c r="F29" s="38"/>
      <c r="G29" s="39"/>
      <c r="H29" s="75"/>
      <c r="I29" s="75"/>
      <c r="J29" s="75"/>
      <c r="K29" s="75"/>
      <c r="L29" s="39"/>
      <c r="M29" s="39"/>
      <c r="N29" s="75"/>
      <c r="O29" s="75"/>
      <c r="P29" s="75"/>
      <c r="Q29" s="75"/>
    </row>
    <row r="30" spans="1:17">
      <c r="A30" s="101">
        <f t="shared" si="1"/>
        <v>90</v>
      </c>
      <c r="B30" s="100">
        <f t="shared" si="2"/>
        <v>704188.57730493729</v>
      </c>
      <c r="C30" s="100">
        <f t="shared" si="3"/>
        <v>353185.85817676439</v>
      </c>
      <c r="D30" s="102">
        <f t="shared" si="0"/>
        <v>1324.4469681628664</v>
      </c>
      <c r="E30" s="38"/>
      <c r="F30" s="38"/>
      <c r="G30" s="39"/>
      <c r="H30" s="39"/>
      <c r="I30" s="39"/>
      <c r="J30" s="39"/>
      <c r="K30" s="39"/>
      <c r="L30" s="74"/>
      <c r="M30" s="74"/>
      <c r="N30" s="39"/>
      <c r="O30" s="39"/>
      <c r="P30" s="39"/>
      <c r="Q30" s="39"/>
    </row>
    <row r="31" spans="1:17">
      <c r="A31" s="101">
        <f t="shared" si="1"/>
        <v>91</v>
      </c>
      <c r="B31" s="100">
        <f t="shared" si="2"/>
        <v>714751.40596451133</v>
      </c>
      <c r="C31" s="100">
        <f t="shared" si="3"/>
        <v>347888.07030411292</v>
      </c>
      <c r="D31" s="102">
        <f t="shared" si="0"/>
        <v>1304.5802636404235</v>
      </c>
      <c r="E31" s="38"/>
      <c r="F31" s="38"/>
      <c r="G31" s="39"/>
      <c r="H31" s="39"/>
      <c r="I31" s="39"/>
      <c r="J31" s="39"/>
      <c r="K31" s="39"/>
      <c r="L31" s="75"/>
      <c r="M31" s="75"/>
      <c r="N31" s="39"/>
      <c r="O31" s="39"/>
      <c r="P31" s="39"/>
      <c r="Q31" s="39"/>
    </row>
    <row r="32" spans="1:17">
      <c r="A32" s="101">
        <f t="shared" si="1"/>
        <v>92</v>
      </c>
      <c r="B32" s="100">
        <f t="shared" si="2"/>
        <v>725472.6770539789</v>
      </c>
      <c r="C32" s="100">
        <f t="shared" si="3"/>
        <v>342669.74924955121</v>
      </c>
      <c r="D32" s="102">
        <f t="shared" si="0"/>
        <v>1285.011559685817</v>
      </c>
      <c r="E32" s="38"/>
      <c r="F32" s="97" t="str">
        <f>IF(D7&gt;D17,"Caution, the monthly payments are decreasing in terms of buying power","")</f>
        <v>Caution, the monthly payments are decreasing in terms of buying power</v>
      </c>
      <c r="G32" s="97"/>
      <c r="H32" s="97"/>
      <c r="I32" s="97"/>
      <c r="J32" s="97"/>
      <c r="K32" s="97"/>
      <c r="L32" s="97"/>
      <c r="M32" s="97"/>
      <c r="N32" s="97"/>
      <c r="O32" s="97"/>
      <c r="P32" s="73"/>
      <c r="Q32" s="73"/>
    </row>
    <row r="33" spans="1:17">
      <c r="A33" s="101">
        <f t="shared" si="1"/>
        <v>93</v>
      </c>
      <c r="B33" s="100">
        <f t="shared" si="2"/>
        <v>736354.76720978855</v>
      </c>
      <c r="C33" s="100">
        <f t="shared" si="3"/>
        <v>337529.70301080792</v>
      </c>
      <c r="D33" s="102">
        <f t="shared" si="0"/>
        <v>1265.7363862905297</v>
      </c>
      <c r="E33" s="38"/>
      <c r="F33" s="97" t="str">
        <f>IF(D8&gt;D18,"(Reduce the withdrawl rate and/or increase the expected growth rate-invest for a higher return)","")</f>
        <v>(Reduce the withdrawl rate and/or increase the expected growth rate-invest for a higher return)</v>
      </c>
      <c r="G33" s="97"/>
      <c r="H33" s="97"/>
      <c r="I33" s="97"/>
      <c r="J33" s="97"/>
      <c r="K33" s="97"/>
      <c r="L33" s="97"/>
      <c r="M33" s="97"/>
      <c r="N33" s="97"/>
      <c r="O33" s="97"/>
      <c r="P33" s="73"/>
    </row>
    <row r="34" spans="1:17">
      <c r="A34" s="101">
        <f t="shared" si="1"/>
        <v>94</v>
      </c>
      <c r="B34" s="100">
        <f t="shared" si="2"/>
        <v>747400.08871793526</v>
      </c>
      <c r="C34" s="100">
        <f t="shared" si="3"/>
        <v>332466.75746564579</v>
      </c>
      <c r="D34" s="102">
        <f t="shared" si="0"/>
        <v>1246.7503404961717</v>
      </c>
      <c r="E34" s="38"/>
      <c r="F34" s="70" t="s">
        <v>2</v>
      </c>
      <c r="G34" s="39"/>
      <c r="H34" s="73"/>
      <c r="I34" s="73"/>
      <c r="J34" s="73"/>
      <c r="K34" s="73"/>
      <c r="L34" s="39"/>
      <c r="M34" s="39"/>
      <c r="N34" s="73"/>
      <c r="O34" s="73"/>
      <c r="P34" s="39"/>
      <c r="Q34" s="39"/>
    </row>
    <row r="35" spans="1:17">
      <c r="A35" s="101">
        <f t="shared" si="1"/>
        <v>95</v>
      </c>
      <c r="B35" s="100">
        <f t="shared" si="2"/>
        <v>758611.09004870418</v>
      </c>
      <c r="C35" s="100">
        <f t="shared" si="3"/>
        <v>327479.75610366109</v>
      </c>
      <c r="D35" s="102">
        <f t="shared" si="0"/>
        <v>1228.0490853887291</v>
      </c>
      <c r="E35" s="38"/>
      <c r="F35" s="39"/>
      <c r="G35" s="39"/>
      <c r="H35" s="73"/>
      <c r="I35" s="73"/>
      <c r="J35" s="73"/>
      <c r="K35" s="73"/>
      <c r="L35" s="39"/>
      <c r="M35" s="76" t="s">
        <v>7</v>
      </c>
      <c r="N35" s="77">
        <f>72/F2/100</f>
        <v>24</v>
      </c>
      <c r="O35" s="78" t="s">
        <v>11</v>
      </c>
      <c r="P35" s="39"/>
      <c r="Q35" s="39"/>
    </row>
    <row r="36" spans="1:17">
      <c r="A36" s="101">
        <f t="shared" si="1"/>
        <v>96</v>
      </c>
      <c r="B36" s="100">
        <f t="shared" si="2"/>
        <v>769990.25639943464</v>
      </c>
      <c r="C36" s="100">
        <f t="shared" si="3"/>
        <v>322567.55976210616</v>
      </c>
      <c r="D36" s="102">
        <f t="shared" si="0"/>
        <v>1209.6283491078982</v>
      </c>
      <c r="E36" s="38"/>
      <c r="F36" s="38"/>
      <c r="G36" s="39"/>
      <c r="H36" s="39"/>
      <c r="I36" s="39"/>
      <c r="J36" s="39"/>
      <c r="K36" s="39"/>
      <c r="L36" s="73"/>
      <c r="M36" s="73"/>
      <c r="N36" s="39"/>
      <c r="O36" s="39"/>
      <c r="P36" s="39"/>
      <c r="Q36" s="39"/>
    </row>
    <row r="37" spans="1:17" ht="13.5">
      <c r="A37" s="101">
        <f t="shared" si="1"/>
        <v>97</v>
      </c>
      <c r="B37" s="100">
        <f t="shared" si="2"/>
        <v>781540.11024542607</v>
      </c>
      <c r="C37" s="100">
        <f t="shared" si="3"/>
        <v>317729.04636567459</v>
      </c>
      <c r="D37" s="102">
        <f t="shared" si="0"/>
        <v>1191.4839238712796</v>
      </c>
      <c r="E37" s="38"/>
      <c r="F37" s="79" t="s">
        <v>14</v>
      </c>
      <c r="G37" s="39"/>
      <c r="H37" s="39"/>
      <c r="I37" s="39"/>
      <c r="J37" s="39"/>
      <c r="K37" s="39"/>
      <c r="L37" s="73"/>
      <c r="M37" s="73"/>
      <c r="N37" s="39"/>
      <c r="O37" s="39"/>
      <c r="P37" s="73"/>
      <c r="Q37" s="73"/>
    </row>
    <row r="38" spans="1:17" ht="13.5">
      <c r="A38" s="101">
        <f t="shared" si="1"/>
        <v>98</v>
      </c>
      <c r="B38" s="100">
        <f t="shared" si="2"/>
        <v>793263.21189910744</v>
      </c>
      <c r="C38" s="100">
        <f t="shared" si="3"/>
        <v>312963.11067018949</v>
      </c>
      <c r="D38" s="102">
        <f t="shared" si="0"/>
        <v>1173.6116650132105</v>
      </c>
      <c r="E38" s="38"/>
      <c r="F38" s="79" t="s">
        <v>6</v>
      </c>
      <c r="G38" s="39"/>
      <c r="H38" s="39"/>
      <c r="I38" s="39"/>
      <c r="J38" s="39"/>
      <c r="K38" s="39"/>
      <c r="L38" s="39"/>
      <c r="M38" s="39"/>
      <c r="N38" s="39"/>
      <c r="O38" s="39"/>
      <c r="P38" s="39"/>
      <c r="Q38" s="39"/>
    </row>
    <row r="39" spans="1:17" ht="13.5">
      <c r="A39" s="101">
        <f t="shared" si="1"/>
        <v>99</v>
      </c>
      <c r="B39" s="100">
        <f t="shared" si="2"/>
        <v>805162.16007759399</v>
      </c>
      <c r="C39" s="100">
        <f t="shared" si="3"/>
        <v>308268.66401013662</v>
      </c>
      <c r="D39" s="102">
        <f t="shared" si="0"/>
        <v>1156.0074900380123</v>
      </c>
      <c r="E39" s="38"/>
      <c r="F39" s="79" t="s">
        <v>5</v>
      </c>
      <c r="G39" s="39"/>
      <c r="H39" s="73"/>
      <c r="I39" s="73"/>
      <c r="J39" s="73"/>
      <c r="K39" s="73"/>
      <c r="L39" s="39"/>
      <c r="M39" s="39"/>
      <c r="N39" s="73"/>
      <c r="O39" s="73"/>
      <c r="P39" s="39"/>
      <c r="Q39" s="39"/>
    </row>
    <row r="40" spans="1:17" ht="13.5">
      <c r="A40" s="101">
        <f t="shared" si="1"/>
        <v>100</v>
      </c>
      <c r="B40" s="100">
        <f t="shared" si="2"/>
        <v>817239.59247875784</v>
      </c>
      <c r="C40" s="100">
        <f t="shared" si="3"/>
        <v>303644.63404998457</v>
      </c>
      <c r="D40" s="102">
        <f t="shared" si="0"/>
        <v>1138.667377687442</v>
      </c>
      <c r="E40" s="38"/>
      <c r="F40" s="79" t="s">
        <v>15</v>
      </c>
      <c r="G40" s="39"/>
      <c r="H40" s="39"/>
      <c r="I40" s="39"/>
      <c r="J40" s="39"/>
      <c r="K40" s="39"/>
      <c r="L40" s="39"/>
      <c r="M40" s="39"/>
      <c r="N40" s="39"/>
      <c r="O40" s="39"/>
      <c r="P40" s="39"/>
      <c r="Q40" s="39"/>
    </row>
    <row r="41" spans="1:17">
      <c r="A41" s="101">
        <f t="shared" si="1"/>
        <v>101</v>
      </c>
      <c r="B41" s="100">
        <f t="shared" si="2"/>
        <v>829498.18636593909</v>
      </c>
      <c r="C41" s="100">
        <f t="shared" si="3"/>
        <v>299089.96453923482</v>
      </c>
      <c r="D41" s="102">
        <f t="shared" si="0"/>
        <v>1121.5873670221306</v>
      </c>
      <c r="E41" s="38"/>
      <c r="F41" s="39"/>
      <c r="G41" s="39"/>
      <c r="H41" s="39"/>
      <c r="I41" s="39"/>
      <c r="J41" s="39"/>
      <c r="K41" s="39"/>
      <c r="L41" s="73"/>
      <c r="M41" s="73"/>
      <c r="N41" s="39"/>
      <c r="O41" s="39"/>
      <c r="P41" s="39"/>
      <c r="Q41" s="39"/>
    </row>
    <row r="42" spans="1:17">
      <c r="F42" s="39"/>
      <c r="G42" s="39"/>
      <c r="H42" s="39"/>
      <c r="I42" s="39"/>
      <c r="J42" s="39"/>
      <c r="K42" s="39"/>
      <c r="L42" s="39"/>
      <c r="M42" s="39"/>
      <c r="N42" s="39"/>
      <c r="O42" s="39"/>
    </row>
    <row r="43" spans="1:17">
      <c r="F43" s="39"/>
      <c r="G43" s="39"/>
      <c r="H43" s="39"/>
      <c r="I43" s="39"/>
      <c r="J43" s="39"/>
      <c r="K43" s="39"/>
      <c r="L43" s="39"/>
      <c r="M43" s="39"/>
      <c r="N43" s="39"/>
      <c r="O43" s="39"/>
    </row>
    <row r="44" spans="1:17">
      <c r="F44" s="2"/>
    </row>
    <row r="45" spans="1:17">
      <c r="F45" s="2"/>
    </row>
    <row r="46" spans="1:17">
      <c r="F46" s="2"/>
    </row>
    <row r="47" spans="1:17">
      <c r="F47" s="2"/>
    </row>
    <row r="48" spans="1:17">
      <c r="F48" s="2"/>
    </row>
    <row r="49" spans="1:9">
      <c r="F49" s="2"/>
    </row>
    <row r="50" spans="1:9">
      <c r="F50" s="2"/>
    </row>
    <row r="51" spans="1:9">
      <c r="F51" s="2"/>
    </row>
    <row r="52" spans="1:9">
      <c r="F52" s="2"/>
    </row>
    <row r="53" spans="1:9">
      <c r="A53" s="5"/>
      <c r="F53" s="2"/>
      <c r="H53" s="3"/>
      <c r="I53" s="2"/>
    </row>
    <row r="54" spans="1:9">
      <c r="A54" s="5"/>
      <c r="B54" s="5"/>
      <c r="C54" s="5"/>
      <c r="D54" s="5"/>
      <c r="E54" s="5"/>
      <c r="F54" s="2"/>
      <c r="H54" s="3"/>
    </row>
    <row r="55" spans="1:9">
      <c r="A55" s="5"/>
      <c r="B55" s="5"/>
      <c r="C55" s="5"/>
      <c r="D55" s="5"/>
      <c r="E55" s="5"/>
      <c r="H55" s="3"/>
      <c r="I55" s="2"/>
    </row>
  </sheetData>
  <sheetProtection sheet="1" objects="1" scenarios="1"/>
  <mergeCells count="3">
    <mergeCell ref="F32:O32"/>
    <mergeCell ref="F33:O33"/>
    <mergeCell ref="B1:N1"/>
  </mergeCells>
  <pageMargins left="0.7" right="0.7" top="0.75" bottom="0.75" header="0.3" footer="0.3"/>
  <pageSetup orientation="landscape" horizontalDpi="4294967294" verticalDpi="1200" r:id="rId1"/>
  <drawing r:id="rId2"/>
  <legacyDrawing r:id="rId3"/>
</worksheet>
</file>

<file path=xl/worksheets/sheet2.xml><?xml version="1.0" encoding="utf-8"?>
<worksheet xmlns="http://schemas.openxmlformats.org/spreadsheetml/2006/main" xmlns:r="http://schemas.openxmlformats.org/officeDocument/2006/relationships">
  <dimension ref="A1:N68"/>
  <sheetViews>
    <sheetView showGridLines="0" showRowColHeaders="0" workbookViewId="0"/>
  </sheetViews>
  <sheetFormatPr defaultRowHeight="15"/>
  <cols>
    <col min="1" max="1" width="14.140625" customWidth="1"/>
    <col min="2" max="2" width="8.140625" customWidth="1"/>
    <col min="3" max="3" width="8" customWidth="1"/>
    <col min="4" max="4" width="8.28515625" customWidth="1"/>
    <col min="5" max="5" width="8.140625" customWidth="1"/>
    <col min="6" max="6" width="8" customWidth="1"/>
    <col min="7" max="8" width="7.85546875" customWidth="1"/>
    <col min="9" max="9" width="8" customWidth="1"/>
    <col min="10" max="10" width="7.85546875" customWidth="1"/>
    <col min="11" max="11" width="7.7109375" customWidth="1"/>
    <col min="12" max="12" width="8" customWidth="1"/>
    <col min="13" max="13" width="8.28515625" customWidth="1"/>
    <col min="14" max="14" width="10.42578125" customWidth="1"/>
  </cols>
  <sheetData>
    <row r="1" spans="1:14">
      <c r="A1" s="10"/>
      <c r="B1" s="11" t="s">
        <v>16</v>
      </c>
      <c r="C1" s="11" t="s">
        <v>17</v>
      </c>
      <c r="D1" s="11" t="s">
        <v>18</v>
      </c>
      <c r="E1" s="11" t="s">
        <v>19</v>
      </c>
      <c r="F1" s="11" t="s">
        <v>20</v>
      </c>
      <c r="G1" s="11" t="s">
        <v>21</v>
      </c>
      <c r="H1" s="11" t="s">
        <v>22</v>
      </c>
      <c r="I1" s="11" t="s">
        <v>23</v>
      </c>
      <c r="J1" s="11" t="s">
        <v>24</v>
      </c>
      <c r="K1" s="11" t="s">
        <v>25</v>
      </c>
      <c r="L1" s="11" t="s">
        <v>26</v>
      </c>
      <c r="M1" s="11" t="s">
        <v>27</v>
      </c>
      <c r="N1" s="12" t="s">
        <v>28</v>
      </c>
    </row>
    <row r="2" spans="1:14">
      <c r="A2" s="94" t="s">
        <v>29</v>
      </c>
      <c r="B2" s="13">
        <f t="shared" ref="B2:M2" si="0">B11</f>
        <v>0</v>
      </c>
      <c r="C2" s="14">
        <f t="shared" si="0"/>
        <v>0</v>
      </c>
      <c r="D2" s="14">
        <f t="shared" si="0"/>
        <v>0</v>
      </c>
      <c r="E2" s="14">
        <f t="shared" si="0"/>
        <v>0</v>
      </c>
      <c r="F2" s="14">
        <f t="shared" si="0"/>
        <v>0</v>
      </c>
      <c r="G2" s="14">
        <f t="shared" si="0"/>
        <v>0</v>
      </c>
      <c r="H2" s="14">
        <f t="shared" si="0"/>
        <v>0</v>
      </c>
      <c r="I2" s="14">
        <f t="shared" si="0"/>
        <v>0</v>
      </c>
      <c r="J2" s="14">
        <f t="shared" si="0"/>
        <v>0</v>
      </c>
      <c r="K2" s="14">
        <f t="shared" si="0"/>
        <v>0</v>
      </c>
      <c r="L2" s="14">
        <f t="shared" si="0"/>
        <v>0</v>
      </c>
      <c r="M2" s="14">
        <f t="shared" si="0"/>
        <v>0</v>
      </c>
      <c r="N2" s="15">
        <f>SUM(B2:M2)</f>
        <v>0</v>
      </c>
    </row>
    <row r="3" spans="1:14">
      <c r="A3" s="94" t="s">
        <v>30</v>
      </c>
      <c r="B3" s="13">
        <f t="shared" ref="B3:M3" si="1">B22+B29+B34+B40+B47+B55+B64+B68</f>
        <v>0</v>
      </c>
      <c r="C3" s="14">
        <f t="shared" si="1"/>
        <v>0</v>
      </c>
      <c r="D3" s="14">
        <f t="shared" si="1"/>
        <v>0</v>
      </c>
      <c r="E3" s="14">
        <f t="shared" si="1"/>
        <v>0</v>
      </c>
      <c r="F3" s="14">
        <f t="shared" si="1"/>
        <v>0</v>
      </c>
      <c r="G3" s="14">
        <f t="shared" si="1"/>
        <v>0</v>
      </c>
      <c r="H3" s="14">
        <f t="shared" si="1"/>
        <v>0</v>
      </c>
      <c r="I3" s="14">
        <f t="shared" si="1"/>
        <v>0</v>
      </c>
      <c r="J3" s="14">
        <f t="shared" si="1"/>
        <v>0</v>
      </c>
      <c r="K3" s="14">
        <f t="shared" si="1"/>
        <v>0</v>
      </c>
      <c r="L3" s="14">
        <f t="shared" si="1"/>
        <v>0</v>
      </c>
      <c r="M3" s="14">
        <f t="shared" si="1"/>
        <v>0</v>
      </c>
      <c r="N3" s="15">
        <f t="shared" ref="N3:N4" si="2">SUM(B3:M3)</f>
        <v>0</v>
      </c>
    </row>
    <row r="4" spans="1:14">
      <c r="A4" s="94" t="s">
        <v>31</v>
      </c>
      <c r="B4" s="13">
        <f t="shared" ref="B4:M4" si="3">B2-B3</f>
        <v>0</v>
      </c>
      <c r="C4" s="14">
        <f t="shared" si="3"/>
        <v>0</v>
      </c>
      <c r="D4" s="14">
        <f t="shared" si="3"/>
        <v>0</v>
      </c>
      <c r="E4" s="14">
        <f t="shared" si="3"/>
        <v>0</v>
      </c>
      <c r="F4" s="14">
        <f t="shared" si="3"/>
        <v>0</v>
      </c>
      <c r="G4" s="14">
        <f t="shared" si="3"/>
        <v>0</v>
      </c>
      <c r="H4" s="14">
        <f t="shared" si="3"/>
        <v>0</v>
      </c>
      <c r="I4" s="14">
        <f t="shared" si="3"/>
        <v>0</v>
      </c>
      <c r="J4" s="14">
        <f t="shared" si="3"/>
        <v>0</v>
      </c>
      <c r="K4" s="14">
        <f t="shared" si="3"/>
        <v>0</v>
      </c>
      <c r="L4" s="14">
        <f t="shared" si="3"/>
        <v>0</v>
      </c>
      <c r="M4" s="14">
        <f t="shared" si="3"/>
        <v>0</v>
      </c>
      <c r="N4" s="15">
        <f t="shared" si="2"/>
        <v>0</v>
      </c>
    </row>
    <row r="5" spans="1:14">
      <c r="A5" s="16"/>
      <c r="B5" s="17" t="s">
        <v>16</v>
      </c>
      <c r="C5" s="17" t="s">
        <v>17</v>
      </c>
      <c r="D5" s="17" t="s">
        <v>18</v>
      </c>
      <c r="E5" s="17" t="s">
        <v>19</v>
      </c>
      <c r="F5" s="17" t="s">
        <v>20</v>
      </c>
      <c r="G5" s="17" t="s">
        <v>21</v>
      </c>
      <c r="H5" s="17" t="s">
        <v>22</v>
      </c>
      <c r="I5" s="17" t="s">
        <v>23</v>
      </c>
      <c r="J5" s="17" t="s">
        <v>24</v>
      </c>
      <c r="K5" s="17" t="s">
        <v>25</v>
      </c>
      <c r="L5" s="17" t="s">
        <v>26</v>
      </c>
      <c r="M5" s="17" t="s">
        <v>27</v>
      </c>
      <c r="N5" s="18"/>
    </row>
    <row r="6" spans="1:14">
      <c r="A6" s="19"/>
      <c r="B6" s="20" t="s">
        <v>32</v>
      </c>
      <c r="C6" s="20" t="s">
        <v>32</v>
      </c>
      <c r="D6" s="20" t="s">
        <v>32</v>
      </c>
      <c r="E6" s="20" t="s">
        <v>32</v>
      </c>
      <c r="F6" s="20" t="s">
        <v>32</v>
      </c>
      <c r="G6" s="20" t="s">
        <v>32</v>
      </c>
      <c r="H6" s="20" t="s">
        <v>32</v>
      </c>
      <c r="I6" s="20" t="s">
        <v>32</v>
      </c>
      <c r="J6" s="20" t="s">
        <v>32</v>
      </c>
      <c r="K6" s="20" t="s">
        <v>32</v>
      </c>
      <c r="L6" s="20" t="s">
        <v>32</v>
      </c>
      <c r="M6" s="20" t="s">
        <v>32</v>
      </c>
      <c r="N6" s="18"/>
    </row>
    <row r="7" spans="1:14">
      <c r="A7" s="21" t="s">
        <v>33</v>
      </c>
      <c r="B7" s="86"/>
      <c r="C7" s="22"/>
      <c r="D7" s="22"/>
      <c r="E7" s="22"/>
      <c r="F7" s="22"/>
      <c r="G7" s="22"/>
      <c r="H7" s="22"/>
      <c r="I7" s="22"/>
      <c r="J7" s="22"/>
      <c r="K7" s="22"/>
      <c r="L7" s="22"/>
      <c r="M7" s="23"/>
      <c r="N7" s="9"/>
    </row>
    <row r="8" spans="1:14">
      <c r="A8" s="24" t="s">
        <v>34</v>
      </c>
      <c r="B8" s="87"/>
      <c r="C8" s="80"/>
      <c r="D8" s="80"/>
      <c r="E8" s="80"/>
      <c r="F8" s="80"/>
      <c r="G8" s="80"/>
      <c r="H8" s="80"/>
      <c r="I8" s="80"/>
      <c r="J8" s="80"/>
      <c r="K8" s="80"/>
      <c r="L8" s="80"/>
      <c r="M8" s="80"/>
      <c r="N8" s="9"/>
    </row>
    <row r="9" spans="1:14">
      <c r="A9" s="25" t="s">
        <v>35</v>
      </c>
      <c r="B9" s="88"/>
      <c r="C9" s="81"/>
      <c r="D9" s="81"/>
      <c r="E9" s="81"/>
      <c r="F9" s="81"/>
      <c r="G9" s="81"/>
      <c r="H9" s="81"/>
      <c r="I9" s="81"/>
      <c r="J9" s="81"/>
      <c r="K9" s="81"/>
      <c r="L9" s="81"/>
      <c r="M9" s="81"/>
      <c r="N9" s="9"/>
    </row>
    <row r="10" spans="1:14">
      <c r="A10" s="24" t="s">
        <v>36</v>
      </c>
      <c r="B10" s="87"/>
      <c r="C10" s="80"/>
      <c r="D10" s="80"/>
      <c r="E10" s="80"/>
      <c r="F10" s="80"/>
      <c r="G10" s="80"/>
      <c r="H10" s="80"/>
      <c r="I10" s="80"/>
      <c r="J10" s="80"/>
      <c r="K10" s="80"/>
      <c r="L10" s="80"/>
      <c r="M10" s="80"/>
      <c r="N10" s="9"/>
    </row>
    <row r="11" spans="1:14">
      <c r="A11" s="26" t="s">
        <v>37</v>
      </c>
      <c r="B11" s="89">
        <f t="shared" ref="B11:M11" si="4">SUM(B7:B10)</f>
        <v>0</v>
      </c>
      <c r="C11" s="89">
        <f t="shared" si="4"/>
        <v>0</v>
      </c>
      <c r="D11" s="89">
        <f t="shared" si="4"/>
        <v>0</v>
      </c>
      <c r="E11" s="89">
        <f t="shared" si="4"/>
        <v>0</v>
      </c>
      <c r="F11" s="89">
        <f t="shared" si="4"/>
        <v>0</v>
      </c>
      <c r="G11" s="89">
        <f t="shared" si="4"/>
        <v>0</v>
      </c>
      <c r="H11" s="89">
        <f t="shared" si="4"/>
        <v>0</v>
      </c>
      <c r="I11" s="89">
        <f t="shared" si="4"/>
        <v>0</v>
      </c>
      <c r="J11" s="89">
        <f t="shared" si="4"/>
        <v>0</v>
      </c>
      <c r="K11" s="89">
        <f t="shared" si="4"/>
        <v>0</v>
      </c>
      <c r="L11" s="89">
        <f t="shared" si="4"/>
        <v>0</v>
      </c>
      <c r="M11" s="89">
        <f t="shared" si="4"/>
        <v>0</v>
      </c>
      <c r="N11" s="93"/>
    </row>
    <row r="12" spans="1:14">
      <c r="A12" s="27" t="s">
        <v>38</v>
      </c>
      <c r="B12" s="90"/>
      <c r="C12" s="82"/>
      <c r="D12" s="82"/>
      <c r="E12" s="82"/>
      <c r="F12" s="82"/>
      <c r="G12" s="82"/>
      <c r="H12" s="82"/>
      <c r="I12" s="82"/>
      <c r="J12" s="82"/>
      <c r="K12" s="82"/>
      <c r="L12" s="82"/>
      <c r="M12" s="83"/>
      <c r="N12" s="9"/>
    </row>
    <row r="13" spans="1:14">
      <c r="A13" s="25" t="s">
        <v>71</v>
      </c>
      <c r="B13" s="88"/>
      <c r="C13" s="81"/>
      <c r="D13" s="81"/>
      <c r="E13" s="81"/>
      <c r="F13" s="81"/>
      <c r="G13" s="81"/>
      <c r="H13" s="81"/>
      <c r="I13" s="81"/>
      <c r="J13" s="81"/>
      <c r="K13" s="81"/>
      <c r="L13" s="81"/>
      <c r="M13" s="84"/>
      <c r="N13" s="9"/>
    </row>
    <row r="14" spans="1:14">
      <c r="A14" s="30" t="s">
        <v>39</v>
      </c>
      <c r="B14" s="87"/>
      <c r="C14" s="80"/>
      <c r="D14" s="80"/>
      <c r="E14" s="80"/>
      <c r="F14" s="80"/>
      <c r="G14" s="80"/>
      <c r="H14" s="80"/>
      <c r="I14" s="80"/>
      <c r="J14" s="80"/>
      <c r="K14" s="80"/>
      <c r="L14" s="80"/>
      <c r="M14" s="80"/>
      <c r="N14" s="9"/>
    </row>
    <row r="15" spans="1:14">
      <c r="A15" s="31" t="s">
        <v>40</v>
      </c>
      <c r="B15" s="88"/>
      <c r="C15" s="81"/>
      <c r="D15" s="81"/>
      <c r="E15" s="81"/>
      <c r="F15" s="81"/>
      <c r="G15" s="81"/>
      <c r="H15" s="81"/>
      <c r="I15" s="81"/>
      <c r="J15" s="81"/>
      <c r="K15" s="81"/>
      <c r="L15" s="81"/>
      <c r="M15" s="81"/>
      <c r="N15" s="9"/>
    </row>
    <row r="16" spans="1:14">
      <c r="A16" s="24" t="s">
        <v>41</v>
      </c>
      <c r="B16" s="87"/>
      <c r="C16" s="80"/>
      <c r="D16" s="80"/>
      <c r="E16" s="80"/>
      <c r="F16" s="80"/>
      <c r="G16" s="80"/>
      <c r="H16" s="80"/>
      <c r="I16" s="80"/>
      <c r="J16" s="80"/>
      <c r="K16" s="80"/>
      <c r="L16" s="80"/>
      <c r="M16" s="80"/>
      <c r="N16" s="9"/>
    </row>
    <row r="17" spans="1:14">
      <c r="A17" s="32" t="s">
        <v>42</v>
      </c>
      <c r="B17" s="88"/>
      <c r="C17" s="81"/>
      <c r="D17" s="81"/>
      <c r="E17" s="81"/>
      <c r="F17" s="81"/>
      <c r="G17" s="81"/>
      <c r="H17" s="81"/>
      <c r="I17" s="81"/>
      <c r="J17" s="81"/>
      <c r="K17" s="81"/>
      <c r="L17" s="81"/>
      <c r="M17" s="81"/>
      <c r="N17" s="9"/>
    </row>
    <row r="18" spans="1:14">
      <c r="A18" s="24" t="s">
        <v>43</v>
      </c>
      <c r="B18" s="87"/>
      <c r="C18" s="80"/>
      <c r="D18" s="80"/>
      <c r="E18" s="80"/>
      <c r="F18" s="80"/>
      <c r="G18" s="80"/>
      <c r="H18" s="80"/>
      <c r="I18" s="80"/>
      <c r="J18" s="80"/>
      <c r="K18" s="80"/>
      <c r="L18" s="80"/>
      <c r="M18" s="80"/>
      <c r="N18" s="9"/>
    </row>
    <row r="19" spans="1:14">
      <c r="A19" s="33" t="s">
        <v>44</v>
      </c>
      <c r="B19" s="88"/>
      <c r="C19" s="81"/>
      <c r="D19" s="81"/>
      <c r="E19" s="81"/>
      <c r="F19" s="81"/>
      <c r="G19" s="81"/>
      <c r="H19" s="81"/>
      <c r="I19" s="81"/>
      <c r="J19" s="81"/>
      <c r="K19" s="81"/>
      <c r="L19" s="81"/>
      <c r="M19" s="81"/>
      <c r="N19" s="9"/>
    </row>
    <row r="20" spans="1:14">
      <c r="A20" s="24" t="s">
        <v>45</v>
      </c>
      <c r="B20" s="87"/>
      <c r="C20" s="80"/>
      <c r="D20" s="80"/>
      <c r="E20" s="80"/>
      <c r="F20" s="80"/>
      <c r="G20" s="80"/>
      <c r="H20" s="80"/>
      <c r="I20" s="80"/>
      <c r="J20" s="80"/>
      <c r="K20" s="80"/>
      <c r="L20" s="80"/>
      <c r="M20" s="80"/>
      <c r="N20" s="9"/>
    </row>
    <row r="21" spans="1:14">
      <c r="A21" s="24" t="s">
        <v>36</v>
      </c>
      <c r="B21" s="87"/>
      <c r="C21" s="80"/>
      <c r="D21" s="80"/>
      <c r="E21" s="80"/>
      <c r="F21" s="80"/>
      <c r="G21" s="80"/>
      <c r="H21" s="80"/>
      <c r="I21" s="80"/>
      <c r="J21" s="80"/>
      <c r="K21" s="80"/>
      <c r="L21" s="80"/>
      <c r="M21" s="80"/>
      <c r="N21" s="9"/>
    </row>
    <row r="22" spans="1:14">
      <c r="A22" s="34" t="s">
        <v>37</v>
      </c>
      <c r="B22" s="92">
        <f t="shared" ref="B22:M22" si="5">SUM(B12:B20)</f>
        <v>0</v>
      </c>
      <c r="C22" s="35">
        <f t="shared" si="5"/>
        <v>0</v>
      </c>
      <c r="D22" s="35">
        <f t="shared" si="5"/>
        <v>0</v>
      </c>
      <c r="E22" s="35">
        <f t="shared" si="5"/>
        <v>0</v>
      </c>
      <c r="F22" s="35">
        <f t="shared" si="5"/>
        <v>0</v>
      </c>
      <c r="G22" s="35">
        <f t="shared" si="5"/>
        <v>0</v>
      </c>
      <c r="H22" s="35">
        <f t="shared" si="5"/>
        <v>0</v>
      </c>
      <c r="I22" s="35">
        <f t="shared" si="5"/>
        <v>0</v>
      </c>
      <c r="J22" s="35">
        <f t="shared" si="5"/>
        <v>0</v>
      </c>
      <c r="K22" s="35">
        <f t="shared" si="5"/>
        <v>0</v>
      </c>
      <c r="L22" s="35">
        <f t="shared" si="5"/>
        <v>0</v>
      </c>
      <c r="M22" s="35">
        <f t="shared" si="5"/>
        <v>0</v>
      </c>
      <c r="N22" s="9"/>
    </row>
    <row r="23" spans="1:14">
      <c r="A23" s="95" t="s">
        <v>46</v>
      </c>
      <c r="B23" s="91"/>
      <c r="C23" s="28"/>
      <c r="D23" s="28"/>
      <c r="E23" s="28"/>
      <c r="F23" s="28"/>
      <c r="G23" s="28"/>
      <c r="H23" s="28"/>
      <c r="I23" s="28"/>
      <c r="J23" s="28"/>
      <c r="K23" s="28"/>
      <c r="L23" s="28"/>
      <c r="M23" s="29"/>
      <c r="N23" s="9"/>
    </row>
    <row r="24" spans="1:14">
      <c r="A24" s="96" t="s">
        <v>47</v>
      </c>
      <c r="B24" s="87"/>
      <c r="C24" s="80"/>
      <c r="D24" s="80"/>
      <c r="E24" s="80"/>
      <c r="F24" s="80"/>
      <c r="G24" s="80"/>
      <c r="H24" s="80"/>
      <c r="I24" s="80"/>
      <c r="J24" s="80"/>
      <c r="K24" s="80"/>
      <c r="L24" s="80"/>
      <c r="M24" s="85"/>
      <c r="N24" s="9"/>
    </row>
    <row r="25" spans="1:14">
      <c r="A25" s="24" t="s">
        <v>45</v>
      </c>
      <c r="B25" s="87"/>
      <c r="C25" s="80"/>
      <c r="D25" s="80"/>
      <c r="E25" s="80"/>
      <c r="F25" s="80"/>
      <c r="G25" s="80"/>
      <c r="H25" s="80"/>
      <c r="I25" s="80"/>
      <c r="J25" s="80"/>
      <c r="K25" s="80"/>
      <c r="L25" s="80"/>
      <c r="M25" s="80"/>
      <c r="N25" s="9"/>
    </row>
    <row r="26" spans="1:14">
      <c r="A26" s="24" t="s">
        <v>48</v>
      </c>
      <c r="B26" s="87"/>
      <c r="C26" s="80"/>
      <c r="D26" s="80"/>
      <c r="E26" s="80"/>
      <c r="F26" s="80"/>
      <c r="G26" s="80"/>
      <c r="H26" s="80"/>
      <c r="I26" s="80"/>
      <c r="J26" s="80"/>
      <c r="K26" s="80"/>
      <c r="L26" s="80"/>
      <c r="M26" s="80"/>
      <c r="N26" s="9"/>
    </row>
    <row r="27" spans="1:14">
      <c r="A27" s="96" t="s">
        <v>44</v>
      </c>
      <c r="B27" s="87"/>
      <c r="C27" s="80"/>
      <c r="D27" s="80"/>
      <c r="E27" s="80"/>
      <c r="F27" s="80"/>
      <c r="G27" s="80"/>
      <c r="H27" s="80"/>
      <c r="I27" s="80"/>
      <c r="J27" s="80"/>
      <c r="K27" s="80"/>
      <c r="L27" s="80"/>
      <c r="M27" s="80"/>
      <c r="N27" s="9"/>
    </row>
    <row r="28" spans="1:14">
      <c r="A28" s="24" t="s">
        <v>36</v>
      </c>
      <c r="B28" s="87"/>
      <c r="C28" s="80"/>
      <c r="D28" s="80"/>
      <c r="E28" s="80"/>
      <c r="F28" s="80"/>
      <c r="G28" s="80"/>
      <c r="H28" s="80"/>
      <c r="I28" s="80"/>
      <c r="J28" s="80"/>
      <c r="K28" s="80"/>
      <c r="L28" s="80"/>
      <c r="M28" s="85"/>
      <c r="N28" s="9"/>
    </row>
    <row r="29" spans="1:14">
      <c r="A29" s="34" t="s">
        <v>37</v>
      </c>
      <c r="B29" s="92">
        <f t="shared" ref="B29:M29" si="6">SUM(B23:B28)</f>
        <v>0</v>
      </c>
      <c r="C29" s="35">
        <f t="shared" si="6"/>
        <v>0</v>
      </c>
      <c r="D29" s="35">
        <f t="shared" si="6"/>
        <v>0</v>
      </c>
      <c r="E29" s="35">
        <f t="shared" si="6"/>
        <v>0</v>
      </c>
      <c r="F29" s="35">
        <f t="shared" si="6"/>
        <v>0</v>
      </c>
      <c r="G29" s="35">
        <f t="shared" si="6"/>
        <v>0</v>
      </c>
      <c r="H29" s="35">
        <f t="shared" si="6"/>
        <v>0</v>
      </c>
      <c r="I29" s="35">
        <f t="shared" si="6"/>
        <v>0</v>
      </c>
      <c r="J29" s="35">
        <f t="shared" si="6"/>
        <v>0</v>
      </c>
      <c r="K29" s="35">
        <f t="shared" si="6"/>
        <v>0</v>
      </c>
      <c r="L29" s="35">
        <f t="shared" si="6"/>
        <v>0</v>
      </c>
      <c r="M29" s="35">
        <f t="shared" si="6"/>
        <v>0</v>
      </c>
      <c r="N29" s="9"/>
    </row>
    <row r="30" spans="1:14">
      <c r="A30" s="27" t="s">
        <v>49</v>
      </c>
      <c r="B30" s="91"/>
      <c r="C30" s="28"/>
      <c r="D30" s="28"/>
      <c r="E30" s="28"/>
      <c r="F30" s="28"/>
      <c r="G30" s="28"/>
      <c r="H30" s="28"/>
      <c r="I30" s="28"/>
      <c r="J30" s="28"/>
      <c r="K30" s="28"/>
      <c r="L30" s="28"/>
      <c r="M30" s="29"/>
      <c r="N30" s="9"/>
    </row>
    <row r="31" spans="1:14">
      <c r="A31" s="96" t="s">
        <v>50</v>
      </c>
      <c r="B31" s="87"/>
      <c r="C31" s="80"/>
      <c r="D31" s="80"/>
      <c r="E31" s="80"/>
      <c r="F31" s="80"/>
      <c r="G31" s="80"/>
      <c r="H31" s="80"/>
      <c r="I31" s="80"/>
      <c r="J31" s="80"/>
      <c r="K31" s="80"/>
      <c r="L31" s="80"/>
      <c r="M31" s="80"/>
      <c r="N31" s="9"/>
    </row>
    <row r="32" spans="1:14">
      <c r="A32" s="96" t="s">
        <v>51</v>
      </c>
      <c r="B32" s="87"/>
      <c r="C32" s="80"/>
      <c r="D32" s="80"/>
      <c r="E32" s="80"/>
      <c r="F32" s="80"/>
      <c r="G32" s="80"/>
      <c r="H32" s="80"/>
      <c r="I32" s="80"/>
      <c r="J32" s="80"/>
      <c r="K32" s="80"/>
      <c r="L32" s="80"/>
      <c r="M32" s="80"/>
      <c r="N32" s="9"/>
    </row>
    <row r="33" spans="1:14">
      <c r="A33" s="24" t="s">
        <v>36</v>
      </c>
      <c r="B33" s="87"/>
      <c r="C33" s="80"/>
      <c r="D33" s="80"/>
      <c r="E33" s="80"/>
      <c r="F33" s="80"/>
      <c r="G33" s="80"/>
      <c r="H33" s="80"/>
      <c r="I33" s="80"/>
      <c r="J33" s="80"/>
      <c r="K33" s="80"/>
      <c r="L33" s="80"/>
      <c r="M33" s="85"/>
      <c r="N33" s="9"/>
    </row>
    <row r="34" spans="1:14">
      <c r="A34" s="34" t="s">
        <v>37</v>
      </c>
      <c r="B34" s="92">
        <f t="shared" ref="B34:M34" si="7">SUM(B30:B33)</f>
        <v>0</v>
      </c>
      <c r="C34" s="35">
        <f t="shared" si="7"/>
        <v>0</v>
      </c>
      <c r="D34" s="35">
        <f t="shared" si="7"/>
        <v>0</v>
      </c>
      <c r="E34" s="35">
        <f t="shared" si="7"/>
        <v>0</v>
      </c>
      <c r="F34" s="35">
        <f t="shared" si="7"/>
        <v>0</v>
      </c>
      <c r="G34" s="35">
        <f t="shared" si="7"/>
        <v>0</v>
      </c>
      <c r="H34" s="35">
        <f t="shared" si="7"/>
        <v>0</v>
      </c>
      <c r="I34" s="35">
        <f t="shared" si="7"/>
        <v>0</v>
      </c>
      <c r="J34" s="35">
        <f t="shared" si="7"/>
        <v>0</v>
      </c>
      <c r="K34" s="35">
        <f t="shared" si="7"/>
        <v>0</v>
      </c>
      <c r="L34" s="35">
        <f t="shared" si="7"/>
        <v>0</v>
      </c>
      <c r="M34" s="35">
        <f t="shared" si="7"/>
        <v>0</v>
      </c>
      <c r="N34" s="9"/>
    </row>
    <row r="35" spans="1:14">
      <c r="A35" s="27" t="s">
        <v>52</v>
      </c>
      <c r="B35" s="91"/>
      <c r="C35" s="28"/>
      <c r="D35" s="28"/>
      <c r="E35" s="28"/>
      <c r="F35" s="28"/>
      <c r="G35" s="28"/>
      <c r="H35" s="28"/>
      <c r="I35" s="28"/>
      <c r="J35" s="28"/>
      <c r="K35" s="28"/>
      <c r="L35" s="28"/>
      <c r="M35" s="29"/>
      <c r="N35" s="9"/>
    </row>
    <row r="36" spans="1:14">
      <c r="A36" s="24" t="s">
        <v>53</v>
      </c>
      <c r="B36" s="87"/>
      <c r="C36" s="80"/>
      <c r="D36" s="80"/>
      <c r="E36" s="80"/>
      <c r="F36" s="80"/>
      <c r="G36" s="80"/>
      <c r="H36" s="80"/>
      <c r="I36" s="80"/>
      <c r="J36" s="80"/>
      <c r="K36" s="80"/>
      <c r="L36" s="80"/>
      <c r="M36" s="85"/>
      <c r="N36" s="9"/>
    </row>
    <row r="37" spans="1:14">
      <c r="A37" s="96" t="s">
        <v>54</v>
      </c>
      <c r="B37" s="87"/>
      <c r="C37" s="80"/>
      <c r="D37" s="80"/>
      <c r="E37" s="80"/>
      <c r="F37" s="80"/>
      <c r="G37" s="80"/>
      <c r="H37" s="80"/>
      <c r="I37" s="80"/>
      <c r="J37" s="80"/>
      <c r="K37" s="80"/>
      <c r="L37" s="80"/>
      <c r="M37" s="85"/>
      <c r="N37" s="9"/>
    </row>
    <row r="38" spans="1:14">
      <c r="A38" s="96" t="s">
        <v>54</v>
      </c>
      <c r="B38" s="87"/>
      <c r="C38" s="80"/>
      <c r="D38" s="80"/>
      <c r="E38" s="80"/>
      <c r="F38" s="80"/>
      <c r="G38" s="80"/>
      <c r="H38" s="80"/>
      <c r="I38" s="80"/>
      <c r="J38" s="80"/>
      <c r="K38" s="80"/>
      <c r="L38" s="80"/>
      <c r="M38" s="85"/>
      <c r="N38" s="9"/>
    </row>
    <row r="39" spans="1:14">
      <c r="A39" s="96" t="s">
        <v>36</v>
      </c>
      <c r="B39" s="87"/>
      <c r="C39" s="80"/>
      <c r="D39" s="80"/>
      <c r="E39" s="80"/>
      <c r="F39" s="80"/>
      <c r="G39" s="80"/>
      <c r="H39" s="80"/>
      <c r="I39" s="80"/>
      <c r="J39" s="80"/>
      <c r="K39" s="80"/>
      <c r="L39" s="80"/>
      <c r="M39" s="85"/>
      <c r="N39" s="9"/>
    </row>
    <row r="40" spans="1:14">
      <c r="A40" s="34" t="s">
        <v>37</v>
      </c>
      <c r="B40" s="92">
        <f t="shared" ref="B40:M40" si="8">SUM(B35:B39)</f>
        <v>0</v>
      </c>
      <c r="C40" s="35">
        <f t="shared" si="8"/>
        <v>0</v>
      </c>
      <c r="D40" s="35">
        <f t="shared" si="8"/>
        <v>0</v>
      </c>
      <c r="E40" s="35">
        <f t="shared" si="8"/>
        <v>0</v>
      </c>
      <c r="F40" s="35">
        <f t="shared" si="8"/>
        <v>0</v>
      </c>
      <c r="G40" s="35">
        <f t="shared" si="8"/>
        <v>0</v>
      </c>
      <c r="H40" s="35">
        <f t="shared" si="8"/>
        <v>0</v>
      </c>
      <c r="I40" s="35">
        <f t="shared" si="8"/>
        <v>0</v>
      </c>
      <c r="J40" s="35">
        <f t="shared" si="8"/>
        <v>0</v>
      </c>
      <c r="K40" s="35">
        <f t="shared" si="8"/>
        <v>0</v>
      </c>
      <c r="L40" s="35">
        <f t="shared" si="8"/>
        <v>0</v>
      </c>
      <c r="M40" s="35">
        <f t="shared" si="8"/>
        <v>0</v>
      </c>
      <c r="N40" s="9"/>
    </row>
    <row r="41" spans="1:14">
      <c r="A41" s="95" t="s">
        <v>55</v>
      </c>
      <c r="B41" s="91"/>
      <c r="C41" s="28"/>
      <c r="D41" s="28"/>
      <c r="E41" s="28"/>
      <c r="F41" s="28"/>
      <c r="G41" s="28"/>
      <c r="H41" s="28"/>
      <c r="I41" s="28"/>
      <c r="J41" s="28"/>
      <c r="K41" s="28"/>
      <c r="L41" s="28"/>
      <c r="M41" s="29"/>
      <c r="N41" s="9"/>
    </row>
    <row r="42" spans="1:14">
      <c r="A42" s="96" t="s">
        <v>56</v>
      </c>
      <c r="B42" s="87"/>
      <c r="C42" s="80"/>
      <c r="D42" s="80"/>
      <c r="E42" s="80"/>
      <c r="F42" s="80"/>
      <c r="G42" s="80"/>
      <c r="H42" s="80"/>
      <c r="I42" s="80"/>
      <c r="J42" s="80"/>
      <c r="K42" s="80"/>
      <c r="L42" s="80"/>
      <c r="M42" s="85"/>
      <c r="N42" s="9"/>
    </row>
    <row r="43" spans="1:14">
      <c r="A43" s="24" t="s">
        <v>57</v>
      </c>
      <c r="B43" s="87"/>
      <c r="C43" s="80"/>
      <c r="D43" s="80"/>
      <c r="E43" s="80"/>
      <c r="F43" s="80"/>
      <c r="G43" s="80"/>
      <c r="H43" s="80"/>
      <c r="I43" s="80"/>
      <c r="J43" s="80"/>
      <c r="K43" s="80"/>
      <c r="L43" s="80"/>
      <c r="M43" s="85"/>
      <c r="N43" s="9"/>
    </row>
    <row r="44" spans="1:14">
      <c r="A44" s="96" t="s">
        <v>58</v>
      </c>
      <c r="B44" s="87"/>
      <c r="C44" s="80"/>
      <c r="D44" s="80"/>
      <c r="E44" s="80"/>
      <c r="F44" s="80"/>
      <c r="G44" s="80"/>
      <c r="H44" s="80"/>
      <c r="I44" s="80"/>
      <c r="J44" s="80"/>
      <c r="K44" s="80"/>
      <c r="L44" s="80"/>
      <c r="M44" s="80"/>
      <c r="N44" s="9"/>
    </row>
    <row r="45" spans="1:14">
      <c r="A45" s="96" t="s">
        <v>59</v>
      </c>
      <c r="B45" s="87"/>
      <c r="C45" s="80"/>
      <c r="D45" s="80"/>
      <c r="E45" s="80"/>
      <c r="F45" s="80"/>
      <c r="G45" s="80"/>
      <c r="H45" s="80"/>
      <c r="I45" s="80"/>
      <c r="J45" s="80"/>
      <c r="K45" s="80"/>
      <c r="L45" s="80"/>
      <c r="M45" s="80"/>
      <c r="N45" s="9"/>
    </row>
    <row r="46" spans="1:14">
      <c r="A46" s="24" t="s">
        <v>36</v>
      </c>
      <c r="B46" s="87"/>
      <c r="C46" s="80"/>
      <c r="D46" s="80"/>
      <c r="E46" s="80"/>
      <c r="F46" s="80"/>
      <c r="G46" s="80"/>
      <c r="H46" s="80"/>
      <c r="I46" s="80"/>
      <c r="J46" s="80"/>
      <c r="K46" s="80"/>
      <c r="L46" s="80"/>
      <c r="M46" s="85"/>
      <c r="N46" s="9"/>
    </row>
    <row r="47" spans="1:14">
      <c r="A47" s="34" t="s">
        <v>37</v>
      </c>
      <c r="B47" s="92">
        <f t="shared" ref="B47:M47" si="9">SUM(B41:B46)</f>
        <v>0</v>
      </c>
      <c r="C47" s="35">
        <f t="shared" si="9"/>
        <v>0</v>
      </c>
      <c r="D47" s="35">
        <f t="shared" si="9"/>
        <v>0</v>
      </c>
      <c r="E47" s="35">
        <f t="shared" si="9"/>
        <v>0</v>
      </c>
      <c r="F47" s="35">
        <f t="shared" si="9"/>
        <v>0</v>
      </c>
      <c r="G47" s="35">
        <f t="shared" si="9"/>
        <v>0</v>
      </c>
      <c r="H47" s="35">
        <f t="shared" si="9"/>
        <v>0</v>
      </c>
      <c r="I47" s="35">
        <f t="shared" si="9"/>
        <v>0</v>
      </c>
      <c r="J47" s="35">
        <f t="shared" si="9"/>
        <v>0</v>
      </c>
      <c r="K47" s="35">
        <f t="shared" si="9"/>
        <v>0</v>
      </c>
      <c r="L47" s="35">
        <f t="shared" si="9"/>
        <v>0</v>
      </c>
      <c r="M47" s="35">
        <f t="shared" si="9"/>
        <v>0</v>
      </c>
      <c r="N47" s="9"/>
    </row>
    <row r="48" spans="1:14">
      <c r="A48" s="95" t="s">
        <v>60</v>
      </c>
      <c r="B48" s="91"/>
      <c r="C48" s="28"/>
      <c r="D48" s="28"/>
      <c r="E48" s="28"/>
      <c r="F48" s="28"/>
      <c r="G48" s="28"/>
      <c r="H48" s="28"/>
      <c r="I48" s="28"/>
      <c r="J48" s="28"/>
      <c r="K48" s="28"/>
      <c r="L48" s="28"/>
      <c r="M48" s="29"/>
      <c r="N48" s="9"/>
    </row>
    <row r="49" spans="1:14">
      <c r="A49" s="24" t="s">
        <v>61</v>
      </c>
      <c r="B49" s="87"/>
      <c r="C49" s="80"/>
      <c r="D49" s="80"/>
      <c r="E49" s="80"/>
      <c r="F49" s="80"/>
      <c r="G49" s="80"/>
      <c r="H49" s="80"/>
      <c r="I49" s="80"/>
      <c r="J49" s="80"/>
      <c r="K49" s="80"/>
      <c r="L49" s="80"/>
      <c r="M49" s="80"/>
      <c r="N49" s="9"/>
    </row>
    <row r="50" spans="1:14">
      <c r="A50" s="96" t="s">
        <v>62</v>
      </c>
      <c r="B50" s="87"/>
      <c r="C50" s="80"/>
      <c r="D50" s="80"/>
      <c r="E50" s="80"/>
      <c r="F50" s="80"/>
      <c r="G50" s="80"/>
      <c r="H50" s="80"/>
      <c r="I50" s="80"/>
      <c r="J50" s="80"/>
      <c r="K50" s="80"/>
      <c r="L50" s="80"/>
      <c r="M50" s="80"/>
      <c r="N50" s="9"/>
    </row>
    <row r="51" spans="1:14">
      <c r="A51" s="24" t="s">
        <v>63</v>
      </c>
      <c r="B51" s="87"/>
      <c r="C51" s="80"/>
      <c r="D51" s="80"/>
      <c r="E51" s="80"/>
      <c r="F51" s="80"/>
      <c r="G51" s="80"/>
      <c r="H51" s="80"/>
      <c r="I51" s="80"/>
      <c r="J51" s="80"/>
      <c r="K51" s="80"/>
      <c r="L51" s="80"/>
      <c r="M51" s="80"/>
      <c r="N51" s="9"/>
    </row>
    <row r="52" spans="1:14">
      <c r="A52" s="24" t="s">
        <v>64</v>
      </c>
      <c r="B52" s="87"/>
      <c r="C52" s="80"/>
      <c r="D52" s="80"/>
      <c r="E52" s="80"/>
      <c r="F52" s="80"/>
      <c r="G52" s="80"/>
      <c r="H52" s="80"/>
      <c r="I52" s="80"/>
      <c r="J52" s="80"/>
      <c r="K52" s="80"/>
      <c r="L52" s="80"/>
      <c r="M52" s="85"/>
      <c r="N52" s="9"/>
    </row>
    <row r="53" spans="1:14">
      <c r="A53" s="24" t="s">
        <v>65</v>
      </c>
      <c r="B53" s="87"/>
      <c r="C53" s="80"/>
      <c r="D53" s="80"/>
      <c r="E53" s="80"/>
      <c r="F53" s="80"/>
      <c r="G53" s="80"/>
      <c r="H53" s="80"/>
      <c r="I53" s="80"/>
      <c r="J53" s="80"/>
      <c r="K53" s="80"/>
      <c r="L53" s="80"/>
      <c r="M53" s="85"/>
      <c r="N53" s="9"/>
    </row>
    <row r="54" spans="1:14">
      <c r="A54" s="24" t="s">
        <v>36</v>
      </c>
      <c r="B54" s="87"/>
      <c r="C54" s="80"/>
      <c r="D54" s="80"/>
      <c r="E54" s="80"/>
      <c r="F54" s="80"/>
      <c r="G54" s="80"/>
      <c r="H54" s="80"/>
      <c r="I54" s="80"/>
      <c r="J54" s="80"/>
      <c r="K54" s="80"/>
      <c r="L54" s="80"/>
      <c r="M54" s="85"/>
      <c r="N54" s="9"/>
    </row>
    <row r="55" spans="1:14">
      <c r="A55" s="34" t="s">
        <v>37</v>
      </c>
      <c r="B55" s="92">
        <f t="shared" ref="B55:M55" si="10">SUM(B48:B54)</f>
        <v>0</v>
      </c>
      <c r="C55" s="35">
        <f t="shared" si="10"/>
        <v>0</v>
      </c>
      <c r="D55" s="35">
        <f t="shared" si="10"/>
        <v>0</v>
      </c>
      <c r="E55" s="35">
        <f t="shared" si="10"/>
        <v>0</v>
      </c>
      <c r="F55" s="35">
        <f t="shared" si="10"/>
        <v>0</v>
      </c>
      <c r="G55" s="35">
        <f t="shared" si="10"/>
        <v>0</v>
      </c>
      <c r="H55" s="35">
        <f t="shared" si="10"/>
        <v>0</v>
      </c>
      <c r="I55" s="35">
        <f t="shared" si="10"/>
        <v>0</v>
      </c>
      <c r="J55" s="35">
        <f t="shared" si="10"/>
        <v>0</v>
      </c>
      <c r="K55" s="35">
        <f t="shared" si="10"/>
        <v>0</v>
      </c>
      <c r="L55" s="35">
        <f t="shared" si="10"/>
        <v>0</v>
      </c>
      <c r="M55" s="35">
        <f t="shared" si="10"/>
        <v>0</v>
      </c>
      <c r="N55" s="9"/>
    </row>
    <row r="56" spans="1:14">
      <c r="A56" s="27" t="s">
        <v>72</v>
      </c>
      <c r="B56" s="91"/>
      <c r="C56" s="28"/>
      <c r="D56" s="28"/>
      <c r="E56" s="28"/>
      <c r="F56" s="28"/>
      <c r="G56" s="28"/>
      <c r="H56" s="28"/>
      <c r="I56" s="28"/>
      <c r="J56" s="28"/>
      <c r="K56" s="28"/>
      <c r="L56" s="28"/>
      <c r="M56" s="29"/>
      <c r="N56" s="9"/>
    </row>
    <row r="57" spans="1:14">
      <c r="A57" s="24" t="s">
        <v>61</v>
      </c>
      <c r="B57" s="87"/>
      <c r="C57" s="80"/>
      <c r="D57" s="80"/>
      <c r="E57" s="80"/>
      <c r="F57" s="80"/>
      <c r="G57" s="80"/>
      <c r="H57" s="80"/>
      <c r="I57" s="80"/>
      <c r="J57" s="80"/>
      <c r="K57" s="80"/>
      <c r="L57" s="80"/>
      <c r="M57" s="85"/>
      <c r="N57" s="9"/>
    </row>
    <row r="58" spans="1:14">
      <c r="A58" s="24" t="s">
        <v>64</v>
      </c>
      <c r="B58" s="87"/>
      <c r="C58" s="80"/>
      <c r="D58" s="80"/>
      <c r="E58" s="80"/>
      <c r="F58" s="80"/>
      <c r="G58" s="80"/>
      <c r="H58" s="80"/>
      <c r="I58" s="80"/>
      <c r="J58" s="80"/>
      <c r="K58" s="80"/>
      <c r="L58" s="80"/>
      <c r="M58" s="85"/>
      <c r="N58" s="9"/>
    </row>
    <row r="59" spans="1:14">
      <c r="A59" s="96" t="s">
        <v>66</v>
      </c>
      <c r="B59" s="87"/>
      <c r="C59" s="80"/>
      <c r="D59" s="80"/>
      <c r="E59" s="80"/>
      <c r="F59" s="80"/>
      <c r="G59" s="80"/>
      <c r="H59" s="80"/>
      <c r="I59" s="80"/>
      <c r="J59" s="80"/>
      <c r="K59" s="80"/>
      <c r="L59" s="80"/>
      <c r="M59" s="85"/>
      <c r="N59" s="9"/>
    </row>
    <row r="60" spans="1:14">
      <c r="A60" s="24" t="s">
        <v>67</v>
      </c>
      <c r="B60" s="87"/>
      <c r="C60" s="80"/>
      <c r="D60" s="80"/>
      <c r="E60" s="80"/>
      <c r="F60" s="80"/>
      <c r="G60" s="80"/>
      <c r="H60" s="80"/>
      <c r="I60" s="80"/>
      <c r="J60" s="80"/>
      <c r="K60" s="80"/>
      <c r="L60" s="80"/>
      <c r="M60" s="85"/>
      <c r="N60" s="9"/>
    </row>
    <row r="61" spans="1:14">
      <c r="A61" s="96" t="s">
        <v>68</v>
      </c>
      <c r="B61" s="87"/>
      <c r="C61" s="80"/>
      <c r="D61" s="80"/>
      <c r="E61" s="80"/>
      <c r="F61" s="80"/>
      <c r="G61" s="80"/>
      <c r="H61" s="80"/>
      <c r="I61" s="80"/>
      <c r="J61" s="80"/>
      <c r="K61" s="80"/>
      <c r="L61" s="80"/>
      <c r="M61" s="85"/>
      <c r="N61" s="9"/>
    </row>
    <row r="62" spans="1:14">
      <c r="A62" s="96" t="s">
        <v>69</v>
      </c>
      <c r="B62" s="87"/>
      <c r="C62" s="80"/>
      <c r="D62" s="80"/>
      <c r="E62" s="80"/>
      <c r="F62" s="80"/>
      <c r="G62" s="80"/>
      <c r="H62" s="80"/>
      <c r="I62" s="80"/>
      <c r="J62" s="80"/>
      <c r="K62" s="80"/>
      <c r="L62" s="80"/>
      <c r="M62" s="85"/>
      <c r="N62" s="9"/>
    </row>
    <row r="63" spans="1:14">
      <c r="A63" s="24" t="s">
        <v>36</v>
      </c>
      <c r="B63" s="87"/>
      <c r="C63" s="80"/>
      <c r="D63" s="80"/>
      <c r="E63" s="80"/>
      <c r="F63" s="80"/>
      <c r="G63" s="80"/>
      <c r="H63" s="80"/>
      <c r="I63" s="80"/>
      <c r="J63" s="80"/>
      <c r="K63" s="80"/>
      <c r="L63" s="80"/>
      <c r="M63" s="85"/>
      <c r="N63" s="9"/>
    </row>
    <row r="64" spans="1:14">
      <c r="A64" s="34" t="s">
        <v>37</v>
      </c>
      <c r="B64" s="92">
        <f t="shared" ref="B64:M64" si="11">SUM(B56:B63)</f>
        <v>0</v>
      </c>
      <c r="C64" s="35">
        <f t="shared" si="11"/>
        <v>0</v>
      </c>
      <c r="D64" s="35">
        <f t="shared" si="11"/>
        <v>0</v>
      </c>
      <c r="E64" s="35">
        <f t="shared" si="11"/>
        <v>0</v>
      </c>
      <c r="F64" s="35">
        <f t="shared" si="11"/>
        <v>0</v>
      </c>
      <c r="G64" s="35">
        <f t="shared" si="11"/>
        <v>0</v>
      </c>
      <c r="H64" s="35">
        <f t="shared" si="11"/>
        <v>0</v>
      </c>
      <c r="I64" s="35">
        <f t="shared" si="11"/>
        <v>0</v>
      </c>
      <c r="J64" s="35">
        <f t="shared" si="11"/>
        <v>0</v>
      </c>
      <c r="K64" s="35">
        <f t="shared" si="11"/>
        <v>0</v>
      </c>
      <c r="L64" s="35">
        <f t="shared" si="11"/>
        <v>0</v>
      </c>
      <c r="M64" s="35">
        <f t="shared" si="11"/>
        <v>0</v>
      </c>
      <c r="N64" s="9"/>
    </row>
    <row r="65" spans="1:14">
      <c r="A65" s="27" t="s">
        <v>70</v>
      </c>
      <c r="B65" s="90"/>
      <c r="C65" s="82"/>
      <c r="D65" s="82"/>
      <c r="E65" s="82"/>
      <c r="F65" s="82"/>
      <c r="G65" s="82"/>
      <c r="H65" s="82"/>
      <c r="I65" s="82"/>
      <c r="J65" s="82"/>
      <c r="K65" s="82"/>
      <c r="L65" s="82"/>
      <c r="M65" s="83"/>
      <c r="N65" s="9"/>
    </row>
    <row r="66" spans="1:14">
      <c r="A66" s="24" t="s">
        <v>49</v>
      </c>
      <c r="B66" s="87"/>
      <c r="C66" s="80"/>
      <c r="D66" s="80"/>
      <c r="E66" s="80"/>
      <c r="F66" s="80"/>
      <c r="G66" s="80"/>
      <c r="H66" s="80"/>
      <c r="I66" s="80"/>
      <c r="J66" s="80"/>
      <c r="K66" s="80"/>
      <c r="L66" s="80"/>
      <c r="M66" s="85"/>
      <c r="N66" s="9"/>
    </row>
    <row r="67" spans="1:14">
      <c r="A67" s="24" t="s">
        <v>67</v>
      </c>
      <c r="B67" s="87"/>
      <c r="C67" s="80"/>
      <c r="D67" s="80"/>
      <c r="E67" s="80"/>
      <c r="F67" s="80"/>
      <c r="G67" s="80"/>
      <c r="H67" s="80"/>
      <c r="I67" s="80"/>
      <c r="J67" s="80"/>
      <c r="K67" s="80"/>
      <c r="L67" s="80"/>
      <c r="M67" s="85"/>
      <c r="N67" s="9"/>
    </row>
    <row r="68" spans="1:14">
      <c r="A68" s="34" t="s">
        <v>37</v>
      </c>
      <c r="B68" s="92">
        <f t="shared" ref="B68:M68" si="12">SUM(B65:B67)</f>
        <v>0</v>
      </c>
      <c r="C68" s="35">
        <f t="shared" si="12"/>
        <v>0</v>
      </c>
      <c r="D68" s="35">
        <f t="shared" si="12"/>
        <v>0</v>
      </c>
      <c r="E68" s="35">
        <f t="shared" si="12"/>
        <v>0</v>
      </c>
      <c r="F68" s="35">
        <f t="shared" si="12"/>
        <v>0</v>
      </c>
      <c r="G68" s="35">
        <f t="shared" si="12"/>
        <v>0</v>
      </c>
      <c r="H68" s="35">
        <f t="shared" si="12"/>
        <v>0</v>
      </c>
      <c r="I68" s="35">
        <f t="shared" si="12"/>
        <v>0</v>
      </c>
      <c r="J68" s="35">
        <f t="shared" si="12"/>
        <v>0</v>
      </c>
      <c r="K68" s="35">
        <f t="shared" si="12"/>
        <v>0</v>
      </c>
      <c r="L68" s="35">
        <f t="shared" si="12"/>
        <v>0</v>
      </c>
      <c r="M68" s="35">
        <f t="shared" si="12"/>
        <v>0</v>
      </c>
      <c r="N68" s="9"/>
    </row>
  </sheetData>
  <sheetProtection sheet="1" objects="1" scenarios="1"/>
  <conditionalFormatting sqref="A7:M68">
    <cfRule type="expression" dxfId="0" priority="1">
      <formula>MOD(ROW(),2)</formula>
    </cfRule>
  </conditionalFormatting>
  <printOptions horizontalCentered="1" verticalCentered="1"/>
  <pageMargins left="0.5" right="0.5" top="0.5" bottom="0.5" header="0.3" footer="0.3"/>
  <pageSetup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BUDGET TOOL</vt:lpstr>
      <vt:lpstr>CALCULATOR!Print_Area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Bob Adams</cp:lastModifiedBy>
  <cp:lastPrinted>2015-04-14T16:19:27Z</cp:lastPrinted>
  <dcterms:created xsi:type="dcterms:W3CDTF">2012-08-28T02:29:50Z</dcterms:created>
  <dcterms:modified xsi:type="dcterms:W3CDTF">2015-04-14T17:05:03Z</dcterms:modified>
</cp:coreProperties>
</file>